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texasedu-my.sharepoint.com/personal/amy_maynard-harrison_tea_texas_gov/Documents/Documents/Drupal/2026/June/"/>
    </mc:Choice>
  </mc:AlternateContent>
  <xr:revisionPtr revIDLastSave="0" documentId="8_{0AAC9542-0A16-46CC-9473-8FE53D443416}" xr6:coauthVersionLast="47" xr6:coauthVersionMax="47" xr10:uidLastSave="{00000000-0000-0000-0000-000000000000}"/>
  <bookViews>
    <workbookView xWindow="28680" yWindow="1605" windowWidth="29040" windowHeight="15720" activeTab="1" xr2:uid="{0BEC7DE1-E203-4925-A582-D5CF5AEE1750}"/>
  </bookViews>
  <sheets>
    <sheet name="Instructions" sheetId="11" r:id="rId1"/>
    <sheet name="LPVS Calc" sheetId="9" r:id="rId2"/>
    <sheet name="VATR Calc" sheetId="12" r:id="rId3"/>
    <sheet name="Tax Data" sheetId="14" state="hidden" r:id="rId4"/>
    <sheet name="311 &amp; 313 expiration" sheetId="8" state="hidden" r:id="rId5"/>
    <sheet name="LPVS_MCR2026" sheetId="15" state="hidden" r:id="rId6"/>
  </sheets>
  <externalReferences>
    <externalReference r:id="rId7"/>
  </externalReferences>
  <definedNames>
    <definedName name="_xlnm._FilterDatabase" localSheetId="5" hidden="1">LPVS_MCR2026!$A$2:$U$1012</definedName>
    <definedName name="_xlnm._FilterDatabase" localSheetId="3" hidden="1">'Tax Data'!$A$1:$O$1015</definedName>
    <definedName name="data" localSheetId="4">'[1]MCR data'!$A$1:$F$1018</definedName>
    <definedName name="data" localSheetId="1">'[1]MCR data'!$A$1:$F$1018</definedName>
    <definedName name="data">#REF!</definedName>
    <definedName name="tax_rat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9" l="1"/>
  <c r="D15" i="9" s="1"/>
  <c r="G3" i="14"/>
  <c r="G4" i="14"/>
  <c r="G5" i="14"/>
  <c r="G6" i="14"/>
  <c r="G7" i="14"/>
  <c r="G8" i="14"/>
  <c r="G9" i="14"/>
  <c r="G10" i="14"/>
  <c r="G11" i="14"/>
  <c r="G12" i="14"/>
  <c r="G13" i="14"/>
  <c r="G14" i="14"/>
  <c r="G15" i="14"/>
  <c r="G16" i="14"/>
  <c r="G17" i="14"/>
  <c r="G18" i="14"/>
  <c r="G19" i="14"/>
  <c r="G20" i="14"/>
  <c r="G21" i="14"/>
  <c r="G22" i="14"/>
  <c r="G23" i="14"/>
  <c r="G24" i="14"/>
  <c r="G25" i="14"/>
  <c r="G26" i="14"/>
  <c r="G27" i="14"/>
  <c r="G28" i="14"/>
  <c r="G29" i="14"/>
  <c r="G30" i="14"/>
  <c r="G31" i="14"/>
  <c r="G32" i="14"/>
  <c r="G33" i="14"/>
  <c r="G34" i="14"/>
  <c r="G35" i="14"/>
  <c r="G36" i="14"/>
  <c r="G37" i="14"/>
  <c r="G38" i="14"/>
  <c r="G39" i="14"/>
  <c r="G40" i="14"/>
  <c r="G41" i="14"/>
  <c r="G42" i="14"/>
  <c r="G43" i="14"/>
  <c r="G44" i="14"/>
  <c r="G45" i="14"/>
  <c r="G46" i="14"/>
  <c r="G47" i="14"/>
  <c r="G48" i="14"/>
  <c r="G49" i="14"/>
  <c r="G50" i="14"/>
  <c r="G51" i="14"/>
  <c r="G52" i="14"/>
  <c r="G53" i="14"/>
  <c r="G54" i="14"/>
  <c r="G55" i="14"/>
  <c r="G56" i="14"/>
  <c r="G57" i="14"/>
  <c r="G58" i="14"/>
  <c r="G59" i="14"/>
  <c r="G60" i="14"/>
  <c r="G61" i="14"/>
  <c r="G62" i="14"/>
  <c r="G63" i="14"/>
  <c r="G64" i="14"/>
  <c r="G65" i="14"/>
  <c r="G66" i="14"/>
  <c r="G67" i="14"/>
  <c r="G68" i="14"/>
  <c r="G69" i="14"/>
  <c r="G70" i="14"/>
  <c r="G71" i="14"/>
  <c r="G72" i="14"/>
  <c r="G73" i="14"/>
  <c r="G74" i="14"/>
  <c r="G75" i="14"/>
  <c r="G76" i="14"/>
  <c r="G77" i="14"/>
  <c r="G78" i="14"/>
  <c r="G79" i="14"/>
  <c r="G80" i="14"/>
  <c r="G81" i="14"/>
  <c r="G82" i="14"/>
  <c r="G83" i="14"/>
  <c r="G84" i="14"/>
  <c r="G85" i="14"/>
  <c r="G86" i="14"/>
  <c r="G87" i="14"/>
  <c r="G88" i="14"/>
  <c r="G89" i="14"/>
  <c r="G90" i="14"/>
  <c r="G91" i="14"/>
  <c r="G92" i="14"/>
  <c r="G93" i="14"/>
  <c r="G94" i="14"/>
  <c r="G95" i="14"/>
  <c r="G96" i="14"/>
  <c r="G97" i="14"/>
  <c r="G98" i="14"/>
  <c r="G99" i="14"/>
  <c r="G100" i="14"/>
  <c r="G101" i="14"/>
  <c r="G102" i="14"/>
  <c r="G103" i="14"/>
  <c r="G104" i="14"/>
  <c r="G105" i="14"/>
  <c r="G106" i="14"/>
  <c r="G107" i="14"/>
  <c r="G108" i="14"/>
  <c r="G109" i="14"/>
  <c r="G110" i="14"/>
  <c r="G111" i="14"/>
  <c r="G112" i="14"/>
  <c r="G113" i="14"/>
  <c r="G114" i="14"/>
  <c r="G115" i="14"/>
  <c r="G116" i="14"/>
  <c r="G117" i="14"/>
  <c r="G118" i="14"/>
  <c r="G119" i="14"/>
  <c r="G120" i="14"/>
  <c r="G121" i="14"/>
  <c r="G122" i="14"/>
  <c r="G123" i="14"/>
  <c r="G124" i="14"/>
  <c r="G125" i="14"/>
  <c r="G126" i="14"/>
  <c r="G127" i="14"/>
  <c r="G128" i="14"/>
  <c r="G129" i="14"/>
  <c r="G130" i="14"/>
  <c r="G131" i="14"/>
  <c r="G132" i="14"/>
  <c r="G133" i="14"/>
  <c r="G134" i="14"/>
  <c r="G135" i="14"/>
  <c r="G136" i="14"/>
  <c r="G137" i="14"/>
  <c r="G138" i="14"/>
  <c r="G139" i="14"/>
  <c r="G140" i="14"/>
  <c r="G141" i="14"/>
  <c r="G142" i="14"/>
  <c r="G143" i="14"/>
  <c r="G144" i="14"/>
  <c r="G145" i="14"/>
  <c r="G146" i="14"/>
  <c r="G147" i="14"/>
  <c r="G148" i="14"/>
  <c r="G149" i="14"/>
  <c r="G150" i="14"/>
  <c r="G151" i="14"/>
  <c r="G152" i="14"/>
  <c r="G153" i="14"/>
  <c r="G154" i="14"/>
  <c r="G155" i="14"/>
  <c r="G156" i="14"/>
  <c r="G157" i="14"/>
  <c r="G158" i="14"/>
  <c r="G159" i="14"/>
  <c r="G160" i="14"/>
  <c r="G161" i="14"/>
  <c r="G162" i="14"/>
  <c r="G163" i="14"/>
  <c r="G164" i="14"/>
  <c r="G165" i="14"/>
  <c r="G166" i="14"/>
  <c r="G167" i="14"/>
  <c r="G168" i="14"/>
  <c r="G169" i="14"/>
  <c r="G170" i="14"/>
  <c r="G171" i="14"/>
  <c r="G172" i="14"/>
  <c r="G173" i="14"/>
  <c r="G174" i="14"/>
  <c r="G175" i="14"/>
  <c r="G176" i="14"/>
  <c r="G177" i="14"/>
  <c r="G178" i="14"/>
  <c r="G179" i="14"/>
  <c r="G180" i="14"/>
  <c r="G181" i="14"/>
  <c r="G182" i="14"/>
  <c r="G183" i="14"/>
  <c r="G184" i="14"/>
  <c r="G185" i="14"/>
  <c r="G186" i="14"/>
  <c r="G187" i="14"/>
  <c r="G188" i="14"/>
  <c r="G189" i="14"/>
  <c r="G190" i="14"/>
  <c r="G191" i="14"/>
  <c r="G192" i="14"/>
  <c r="G193" i="14"/>
  <c r="G194" i="14"/>
  <c r="G195" i="14"/>
  <c r="G196" i="14"/>
  <c r="G197" i="14"/>
  <c r="G198" i="14"/>
  <c r="G199" i="14"/>
  <c r="G200" i="14"/>
  <c r="G201" i="14"/>
  <c r="G202" i="14"/>
  <c r="G203" i="14"/>
  <c r="G204" i="14"/>
  <c r="G205" i="14"/>
  <c r="G206" i="14"/>
  <c r="G207" i="14"/>
  <c r="G208" i="14"/>
  <c r="G209" i="14"/>
  <c r="G210" i="14"/>
  <c r="G211" i="14"/>
  <c r="G212" i="14"/>
  <c r="G213" i="14"/>
  <c r="G214" i="14"/>
  <c r="G215" i="14"/>
  <c r="G216" i="14"/>
  <c r="G217" i="14"/>
  <c r="G218" i="14"/>
  <c r="G219" i="14"/>
  <c r="G220" i="14"/>
  <c r="G221" i="14"/>
  <c r="G222" i="14"/>
  <c r="G223" i="14"/>
  <c r="G224" i="14"/>
  <c r="G225" i="14"/>
  <c r="G226" i="14"/>
  <c r="G227" i="14"/>
  <c r="G228" i="14"/>
  <c r="G229" i="14"/>
  <c r="G230" i="14"/>
  <c r="G231" i="14"/>
  <c r="G232" i="14"/>
  <c r="G233" i="14"/>
  <c r="G234" i="14"/>
  <c r="G235" i="14"/>
  <c r="G236" i="14"/>
  <c r="G237" i="14"/>
  <c r="G238" i="14"/>
  <c r="G239" i="14"/>
  <c r="G240" i="14"/>
  <c r="G241" i="14"/>
  <c r="G242" i="14"/>
  <c r="G243" i="14"/>
  <c r="G244" i="14"/>
  <c r="G245" i="14"/>
  <c r="G246" i="14"/>
  <c r="G247" i="14"/>
  <c r="G248" i="14"/>
  <c r="G249" i="14"/>
  <c r="G250" i="14"/>
  <c r="G251" i="14"/>
  <c r="G252" i="14"/>
  <c r="G253" i="14"/>
  <c r="G254" i="14"/>
  <c r="G255" i="14"/>
  <c r="G256" i="14"/>
  <c r="G257" i="14"/>
  <c r="G258" i="14"/>
  <c r="G259" i="14"/>
  <c r="G260" i="14"/>
  <c r="G261" i="14"/>
  <c r="G262" i="14"/>
  <c r="G263" i="14"/>
  <c r="G264" i="14"/>
  <c r="G265" i="14"/>
  <c r="G266" i="14"/>
  <c r="G267" i="14"/>
  <c r="G268" i="14"/>
  <c r="G269" i="14"/>
  <c r="G270" i="14"/>
  <c r="G271" i="14"/>
  <c r="G272" i="14"/>
  <c r="G273" i="14"/>
  <c r="G274" i="14"/>
  <c r="G275" i="14"/>
  <c r="G276" i="14"/>
  <c r="G277" i="14"/>
  <c r="G278" i="14"/>
  <c r="G279" i="14"/>
  <c r="G280" i="14"/>
  <c r="G281" i="14"/>
  <c r="G282" i="14"/>
  <c r="G283" i="14"/>
  <c r="G284" i="14"/>
  <c r="G285" i="14"/>
  <c r="G286" i="14"/>
  <c r="G287" i="14"/>
  <c r="G288" i="14"/>
  <c r="G289" i="14"/>
  <c r="G290" i="14"/>
  <c r="G291" i="14"/>
  <c r="G292" i="14"/>
  <c r="G293" i="14"/>
  <c r="G294" i="14"/>
  <c r="G295" i="14"/>
  <c r="G296" i="14"/>
  <c r="G297" i="14"/>
  <c r="G298" i="14"/>
  <c r="G299" i="14"/>
  <c r="G300" i="14"/>
  <c r="G301" i="14"/>
  <c r="G302" i="14"/>
  <c r="G303" i="14"/>
  <c r="G304" i="14"/>
  <c r="G305" i="14"/>
  <c r="G306" i="14"/>
  <c r="G307" i="14"/>
  <c r="G308" i="14"/>
  <c r="G309" i="14"/>
  <c r="G310" i="14"/>
  <c r="G311" i="14"/>
  <c r="G312" i="14"/>
  <c r="G313" i="14"/>
  <c r="G314" i="14"/>
  <c r="G315" i="14"/>
  <c r="G316" i="14"/>
  <c r="G317" i="14"/>
  <c r="G318" i="14"/>
  <c r="G319" i="14"/>
  <c r="G320" i="14"/>
  <c r="G321" i="14"/>
  <c r="G322" i="14"/>
  <c r="G323" i="14"/>
  <c r="G324" i="14"/>
  <c r="G325" i="14"/>
  <c r="G326" i="14"/>
  <c r="G327" i="14"/>
  <c r="G328" i="14"/>
  <c r="G329" i="14"/>
  <c r="G330" i="14"/>
  <c r="G331" i="14"/>
  <c r="G332" i="14"/>
  <c r="G333" i="14"/>
  <c r="G334" i="14"/>
  <c r="G335" i="14"/>
  <c r="G336" i="14"/>
  <c r="G337" i="14"/>
  <c r="G338" i="14"/>
  <c r="G339" i="14"/>
  <c r="G340" i="14"/>
  <c r="G341" i="14"/>
  <c r="G342" i="14"/>
  <c r="G343" i="14"/>
  <c r="G344" i="14"/>
  <c r="G345" i="14"/>
  <c r="G346" i="14"/>
  <c r="G347" i="14"/>
  <c r="G348" i="14"/>
  <c r="G349" i="14"/>
  <c r="G350" i="14"/>
  <c r="G351" i="14"/>
  <c r="G352" i="14"/>
  <c r="G353" i="14"/>
  <c r="G354" i="14"/>
  <c r="G355" i="14"/>
  <c r="G356" i="14"/>
  <c r="G357" i="14"/>
  <c r="G358" i="14"/>
  <c r="G359" i="14"/>
  <c r="G360" i="14"/>
  <c r="G361" i="14"/>
  <c r="G362" i="14"/>
  <c r="G363" i="14"/>
  <c r="G364" i="14"/>
  <c r="G365" i="14"/>
  <c r="G366" i="14"/>
  <c r="G367" i="14"/>
  <c r="G368" i="14"/>
  <c r="G369" i="14"/>
  <c r="G370" i="14"/>
  <c r="G371" i="14"/>
  <c r="G372" i="14"/>
  <c r="G373" i="14"/>
  <c r="G374" i="14"/>
  <c r="G375" i="14"/>
  <c r="G376" i="14"/>
  <c r="G377" i="14"/>
  <c r="G378" i="14"/>
  <c r="G379" i="14"/>
  <c r="G380" i="14"/>
  <c r="G381" i="14"/>
  <c r="G382" i="14"/>
  <c r="G383" i="14"/>
  <c r="G384" i="14"/>
  <c r="G385" i="14"/>
  <c r="G386" i="14"/>
  <c r="G387" i="14"/>
  <c r="G388" i="14"/>
  <c r="G389" i="14"/>
  <c r="G390" i="14"/>
  <c r="G391" i="14"/>
  <c r="G392" i="14"/>
  <c r="G393" i="14"/>
  <c r="G394" i="14"/>
  <c r="G395" i="14"/>
  <c r="G396" i="14"/>
  <c r="G397" i="14"/>
  <c r="G398" i="14"/>
  <c r="G399" i="14"/>
  <c r="G400" i="14"/>
  <c r="G401" i="14"/>
  <c r="G402" i="14"/>
  <c r="G403" i="14"/>
  <c r="G404" i="14"/>
  <c r="G405" i="14"/>
  <c r="G406" i="14"/>
  <c r="G407" i="14"/>
  <c r="G408" i="14"/>
  <c r="G409" i="14"/>
  <c r="G410" i="14"/>
  <c r="G411" i="14"/>
  <c r="G412" i="14"/>
  <c r="G413" i="14"/>
  <c r="G414" i="14"/>
  <c r="G415" i="14"/>
  <c r="G416" i="14"/>
  <c r="G417" i="14"/>
  <c r="G418" i="14"/>
  <c r="G419" i="14"/>
  <c r="G420" i="14"/>
  <c r="G421" i="14"/>
  <c r="G422" i="14"/>
  <c r="G423" i="14"/>
  <c r="G424" i="14"/>
  <c r="G425" i="14"/>
  <c r="G426" i="14"/>
  <c r="G427" i="14"/>
  <c r="G428" i="14"/>
  <c r="G429" i="14"/>
  <c r="G430" i="14"/>
  <c r="G431" i="14"/>
  <c r="G432" i="14"/>
  <c r="G433" i="14"/>
  <c r="G434" i="14"/>
  <c r="G435" i="14"/>
  <c r="G436" i="14"/>
  <c r="G437" i="14"/>
  <c r="G438" i="14"/>
  <c r="G439" i="14"/>
  <c r="G440" i="14"/>
  <c r="G441" i="14"/>
  <c r="G442" i="14"/>
  <c r="G443" i="14"/>
  <c r="G444" i="14"/>
  <c r="G445" i="14"/>
  <c r="G446" i="14"/>
  <c r="G447" i="14"/>
  <c r="G448" i="14"/>
  <c r="G449" i="14"/>
  <c r="G450" i="14"/>
  <c r="G451" i="14"/>
  <c r="G452" i="14"/>
  <c r="G453" i="14"/>
  <c r="G454" i="14"/>
  <c r="G455" i="14"/>
  <c r="G456" i="14"/>
  <c r="G457" i="14"/>
  <c r="G458" i="14"/>
  <c r="G459" i="14"/>
  <c r="G460" i="14"/>
  <c r="G461" i="14"/>
  <c r="G462" i="14"/>
  <c r="G463" i="14"/>
  <c r="G464" i="14"/>
  <c r="G465" i="14"/>
  <c r="G466" i="14"/>
  <c r="G467" i="14"/>
  <c r="G468" i="14"/>
  <c r="G469" i="14"/>
  <c r="G470" i="14"/>
  <c r="G471" i="14"/>
  <c r="G472" i="14"/>
  <c r="G473" i="14"/>
  <c r="G474" i="14"/>
  <c r="G475" i="14"/>
  <c r="G476" i="14"/>
  <c r="G477" i="14"/>
  <c r="G478" i="14"/>
  <c r="G479" i="14"/>
  <c r="G480" i="14"/>
  <c r="G481" i="14"/>
  <c r="G482" i="14"/>
  <c r="G483" i="14"/>
  <c r="G484" i="14"/>
  <c r="G485" i="14"/>
  <c r="G486" i="14"/>
  <c r="G487" i="14"/>
  <c r="G488" i="14"/>
  <c r="G489" i="14"/>
  <c r="G490" i="14"/>
  <c r="G491" i="14"/>
  <c r="G492" i="14"/>
  <c r="G493" i="14"/>
  <c r="G494" i="14"/>
  <c r="G495" i="14"/>
  <c r="G496" i="14"/>
  <c r="G497" i="14"/>
  <c r="G498" i="14"/>
  <c r="G499" i="14"/>
  <c r="G500" i="14"/>
  <c r="G501" i="14"/>
  <c r="G502" i="14"/>
  <c r="G503" i="14"/>
  <c r="G504" i="14"/>
  <c r="G505" i="14"/>
  <c r="G506" i="14"/>
  <c r="G507" i="14"/>
  <c r="G508" i="14"/>
  <c r="G509" i="14"/>
  <c r="G510" i="14"/>
  <c r="G511" i="14"/>
  <c r="G512" i="14"/>
  <c r="G513" i="14"/>
  <c r="G514" i="14"/>
  <c r="G515" i="14"/>
  <c r="G516" i="14"/>
  <c r="G517" i="14"/>
  <c r="G518" i="14"/>
  <c r="G519" i="14"/>
  <c r="G520" i="14"/>
  <c r="G521" i="14"/>
  <c r="G522" i="14"/>
  <c r="G523" i="14"/>
  <c r="G524" i="14"/>
  <c r="G525" i="14"/>
  <c r="G526" i="14"/>
  <c r="G527" i="14"/>
  <c r="G528" i="14"/>
  <c r="G529" i="14"/>
  <c r="G530" i="14"/>
  <c r="G531" i="14"/>
  <c r="G532" i="14"/>
  <c r="G533" i="14"/>
  <c r="G534" i="14"/>
  <c r="G535" i="14"/>
  <c r="G536" i="14"/>
  <c r="G537" i="14"/>
  <c r="G538" i="14"/>
  <c r="G539" i="14"/>
  <c r="G540" i="14"/>
  <c r="G541" i="14"/>
  <c r="G542" i="14"/>
  <c r="G543" i="14"/>
  <c r="G544" i="14"/>
  <c r="G545" i="14"/>
  <c r="G546" i="14"/>
  <c r="G547" i="14"/>
  <c r="G548" i="14"/>
  <c r="G549" i="14"/>
  <c r="G550" i="14"/>
  <c r="G551" i="14"/>
  <c r="G552" i="14"/>
  <c r="G553" i="14"/>
  <c r="G554" i="14"/>
  <c r="G555" i="14"/>
  <c r="G556" i="14"/>
  <c r="G557" i="14"/>
  <c r="G558" i="14"/>
  <c r="G559" i="14"/>
  <c r="G560" i="14"/>
  <c r="G561" i="14"/>
  <c r="G562" i="14"/>
  <c r="G563" i="14"/>
  <c r="G564" i="14"/>
  <c r="G565" i="14"/>
  <c r="G566" i="14"/>
  <c r="G567" i="14"/>
  <c r="G568" i="14"/>
  <c r="G569" i="14"/>
  <c r="G570" i="14"/>
  <c r="G571" i="14"/>
  <c r="G572" i="14"/>
  <c r="G573" i="14"/>
  <c r="G574" i="14"/>
  <c r="G575" i="14"/>
  <c r="G576" i="14"/>
  <c r="G577" i="14"/>
  <c r="G578" i="14"/>
  <c r="G579" i="14"/>
  <c r="G580" i="14"/>
  <c r="G581" i="14"/>
  <c r="G582" i="14"/>
  <c r="G583" i="14"/>
  <c r="G584" i="14"/>
  <c r="G585" i="14"/>
  <c r="G586" i="14"/>
  <c r="G587" i="14"/>
  <c r="G588" i="14"/>
  <c r="G589" i="14"/>
  <c r="G590" i="14"/>
  <c r="G591" i="14"/>
  <c r="G592" i="14"/>
  <c r="G593" i="14"/>
  <c r="G594" i="14"/>
  <c r="G595" i="14"/>
  <c r="G596" i="14"/>
  <c r="G597" i="14"/>
  <c r="G598" i="14"/>
  <c r="G599" i="14"/>
  <c r="G600" i="14"/>
  <c r="G601" i="14"/>
  <c r="G602" i="14"/>
  <c r="G603" i="14"/>
  <c r="G604" i="14"/>
  <c r="G605" i="14"/>
  <c r="G606" i="14"/>
  <c r="G607" i="14"/>
  <c r="G608" i="14"/>
  <c r="G609" i="14"/>
  <c r="G610" i="14"/>
  <c r="G611" i="14"/>
  <c r="G612" i="14"/>
  <c r="G613" i="14"/>
  <c r="G614" i="14"/>
  <c r="G615" i="14"/>
  <c r="G616" i="14"/>
  <c r="G617" i="14"/>
  <c r="G618" i="14"/>
  <c r="G619" i="14"/>
  <c r="G620" i="14"/>
  <c r="G621" i="14"/>
  <c r="G622" i="14"/>
  <c r="G623" i="14"/>
  <c r="G624" i="14"/>
  <c r="G625" i="14"/>
  <c r="G626" i="14"/>
  <c r="G627" i="14"/>
  <c r="G628" i="14"/>
  <c r="G629" i="14"/>
  <c r="G630" i="14"/>
  <c r="G631" i="14"/>
  <c r="G632" i="14"/>
  <c r="G633" i="14"/>
  <c r="G634" i="14"/>
  <c r="G635" i="14"/>
  <c r="G636" i="14"/>
  <c r="G637" i="14"/>
  <c r="G638" i="14"/>
  <c r="G639" i="14"/>
  <c r="G640" i="14"/>
  <c r="G641" i="14"/>
  <c r="G642" i="14"/>
  <c r="G643" i="14"/>
  <c r="G644" i="14"/>
  <c r="G645" i="14"/>
  <c r="G646" i="14"/>
  <c r="G647" i="14"/>
  <c r="G648" i="14"/>
  <c r="G649" i="14"/>
  <c r="G650" i="14"/>
  <c r="G651" i="14"/>
  <c r="G652" i="14"/>
  <c r="G653" i="14"/>
  <c r="G654" i="14"/>
  <c r="G655" i="14"/>
  <c r="G656" i="14"/>
  <c r="G657" i="14"/>
  <c r="G658" i="14"/>
  <c r="G659" i="14"/>
  <c r="G660" i="14"/>
  <c r="G661" i="14"/>
  <c r="G662" i="14"/>
  <c r="G663" i="14"/>
  <c r="G664" i="14"/>
  <c r="G665" i="14"/>
  <c r="G666" i="14"/>
  <c r="G667" i="14"/>
  <c r="G668" i="14"/>
  <c r="G669" i="14"/>
  <c r="G670" i="14"/>
  <c r="G671" i="14"/>
  <c r="G672" i="14"/>
  <c r="G673" i="14"/>
  <c r="G674" i="14"/>
  <c r="G675" i="14"/>
  <c r="G676" i="14"/>
  <c r="G677" i="14"/>
  <c r="G678" i="14"/>
  <c r="G679" i="14"/>
  <c r="G680" i="14"/>
  <c r="G681" i="14"/>
  <c r="G682" i="14"/>
  <c r="G683" i="14"/>
  <c r="G684" i="14"/>
  <c r="G685" i="14"/>
  <c r="G686" i="14"/>
  <c r="G687" i="14"/>
  <c r="G688" i="14"/>
  <c r="G689" i="14"/>
  <c r="G690" i="14"/>
  <c r="G691" i="14"/>
  <c r="G692" i="14"/>
  <c r="G693" i="14"/>
  <c r="G694" i="14"/>
  <c r="G695" i="14"/>
  <c r="G696" i="14"/>
  <c r="G697" i="14"/>
  <c r="G698" i="14"/>
  <c r="G699" i="14"/>
  <c r="G700" i="14"/>
  <c r="G701" i="14"/>
  <c r="G702" i="14"/>
  <c r="G703" i="14"/>
  <c r="G704" i="14"/>
  <c r="G705" i="14"/>
  <c r="G706" i="14"/>
  <c r="G707" i="14"/>
  <c r="G708" i="14"/>
  <c r="G709" i="14"/>
  <c r="G710" i="14"/>
  <c r="G711" i="14"/>
  <c r="G712" i="14"/>
  <c r="G713" i="14"/>
  <c r="G714" i="14"/>
  <c r="G715" i="14"/>
  <c r="G716" i="14"/>
  <c r="G717" i="14"/>
  <c r="G718" i="14"/>
  <c r="G719" i="14"/>
  <c r="G720" i="14"/>
  <c r="G721" i="14"/>
  <c r="G722" i="14"/>
  <c r="G723" i="14"/>
  <c r="G724" i="14"/>
  <c r="G725" i="14"/>
  <c r="G726" i="14"/>
  <c r="G727" i="14"/>
  <c r="G728" i="14"/>
  <c r="G729" i="14"/>
  <c r="G730" i="14"/>
  <c r="G731" i="14"/>
  <c r="G732" i="14"/>
  <c r="G733" i="14"/>
  <c r="G734" i="14"/>
  <c r="G735" i="14"/>
  <c r="G736" i="14"/>
  <c r="G737" i="14"/>
  <c r="G738" i="14"/>
  <c r="G739" i="14"/>
  <c r="G740" i="14"/>
  <c r="G741" i="14"/>
  <c r="G742" i="14"/>
  <c r="G743" i="14"/>
  <c r="G744" i="14"/>
  <c r="G745" i="14"/>
  <c r="G746" i="14"/>
  <c r="G747" i="14"/>
  <c r="G748" i="14"/>
  <c r="G749" i="14"/>
  <c r="G750" i="14"/>
  <c r="G751" i="14"/>
  <c r="G752" i="14"/>
  <c r="G753" i="14"/>
  <c r="G754" i="14"/>
  <c r="G755" i="14"/>
  <c r="G756" i="14"/>
  <c r="G757" i="14"/>
  <c r="G758" i="14"/>
  <c r="G759" i="14"/>
  <c r="G760" i="14"/>
  <c r="G761" i="14"/>
  <c r="G762" i="14"/>
  <c r="G763" i="14"/>
  <c r="G764" i="14"/>
  <c r="G765" i="14"/>
  <c r="G766" i="14"/>
  <c r="G767" i="14"/>
  <c r="G768" i="14"/>
  <c r="G769" i="14"/>
  <c r="G770" i="14"/>
  <c r="G771" i="14"/>
  <c r="G772" i="14"/>
  <c r="G773" i="14"/>
  <c r="G774" i="14"/>
  <c r="G775" i="14"/>
  <c r="G776" i="14"/>
  <c r="G777" i="14"/>
  <c r="G778" i="14"/>
  <c r="G779" i="14"/>
  <c r="G780" i="14"/>
  <c r="G781" i="14"/>
  <c r="G782" i="14"/>
  <c r="G783" i="14"/>
  <c r="G784" i="14"/>
  <c r="G785" i="14"/>
  <c r="G786" i="14"/>
  <c r="G787" i="14"/>
  <c r="G788" i="14"/>
  <c r="G789" i="14"/>
  <c r="G790" i="14"/>
  <c r="G791" i="14"/>
  <c r="G792" i="14"/>
  <c r="G793" i="14"/>
  <c r="G794" i="14"/>
  <c r="G795" i="14"/>
  <c r="G796" i="14"/>
  <c r="G797" i="14"/>
  <c r="G798" i="14"/>
  <c r="G799" i="14"/>
  <c r="G800" i="14"/>
  <c r="G801" i="14"/>
  <c r="G802" i="14"/>
  <c r="G803" i="14"/>
  <c r="G804" i="14"/>
  <c r="G805" i="14"/>
  <c r="G806" i="14"/>
  <c r="G807" i="14"/>
  <c r="G808" i="14"/>
  <c r="G809" i="14"/>
  <c r="G810" i="14"/>
  <c r="G811" i="14"/>
  <c r="G812" i="14"/>
  <c r="G813" i="14"/>
  <c r="G814" i="14"/>
  <c r="G815" i="14"/>
  <c r="G816" i="14"/>
  <c r="G817" i="14"/>
  <c r="G818" i="14"/>
  <c r="G819" i="14"/>
  <c r="G820" i="14"/>
  <c r="G821" i="14"/>
  <c r="G822" i="14"/>
  <c r="G823" i="14"/>
  <c r="G824" i="14"/>
  <c r="G825" i="14"/>
  <c r="G826" i="14"/>
  <c r="G827" i="14"/>
  <c r="G828" i="14"/>
  <c r="G829" i="14"/>
  <c r="G830" i="14"/>
  <c r="G831" i="14"/>
  <c r="G832" i="14"/>
  <c r="G833" i="14"/>
  <c r="G834" i="14"/>
  <c r="G835" i="14"/>
  <c r="G836" i="14"/>
  <c r="G837" i="14"/>
  <c r="G838" i="14"/>
  <c r="G839" i="14"/>
  <c r="G840" i="14"/>
  <c r="G841" i="14"/>
  <c r="G842" i="14"/>
  <c r="G843" i="14"/>
  <c r="G844" i="14"/>
  <c r="G845" i="14"/>
  <c r="G846" i="14"/>
  <c r="G847" i="14"/>
  <c r="G848" i="14"/>
  <c r="G849" i="14"/>
  <c r="G850" i="14"/>
  <c r="G851" i="14"/>
  <c r="G852" i="14"/>
  <c r="G853" i="14"/>
  <c r="G854" i="14"/>
  <c r="G855" i="14"/>
  <c r="G856" i="14"/>
  <c r="G857" i="14"/>
  <c r="G858" i="14"/>
  <c r="G859" i="14"/>
  <c r="G860" i="14"/>
  <c r="G861" i="14"/>
  <c r="G862" i="14"/>
  <c r="G863" i="14"/>
  <c r="G864" i="14"/>
  <c r="G865" i="14"/>
  <c r="G866" i="14"/>
  <c r="G867" i="14"/>
  <c r="G868" i="14"/>
  <c r="G869" i="14"/>
  <c r="G870" i="14"/>
  <c r="G871" i="14"/>
  <c r="G872" i="14"/>
  <c r="G873" i="14"/>
  <c r="G874" i="14"/>
  <c r="G875" i="14"/>
  <c r="G876" i="14"/>
  <c r="G877" i="14"/>
  <c r="G878" i="14"/>
  <c r="G879" i="14"/>
  <c r="G880" i="14"/>
  <c r="G881" i="14"/>
  <c r="G882" i="14"/>
  <c r="G883" i="14"/>
  <c r="G884" i="14"/>
  <c r="G885" i="14"/>
  <c r="G886" i="14"/>
  <c r="G887" i="14"/>
  <c r="G888" i="14"/>
  <c r="G889" i="14"/>
  <c r="G890" i="14"/>
  <c r="G891" i="14"/>
  <c r="G892" i="14"/>
  <c r="G893" i="14"/>
  <c r="G894" i="14"/>
  <c r="G895" i="14"/>
  <c r="G896" i="14"/>
  <c r="G897" i="14"/>
  <c r="G898" i="14"/>
  <c r="G899" i="14"/>
  <c r="G900" i="14"/>
  <c r="G901" i="14"/>
  <c r="G902" i="14"/>
  <c r="G903" i="14"/>
  <c r="G904" i="14"/>
  <c r="G905" i="14"/>
  <c r="G906" i="14"/>
  <c r="G907" i="14"/>
  <c r="G908" i="14"/>
  <c r="G909" i="14"/>
  <c r="G910" i="14"/>
  <c r="G911" i="14"/>
  <c r="G912" i="14"/>
  <c r="G913" i="14"/>
  <c r="G914" i="14"/>
  <c r="G915" i="14"/>
  <c r="G916" i="14"/>
  <c r="G917" i="14"/>
  <c r="G918" i="14"/>
  <c r="G919" i="14"/>
  <c r="G920" i="14"/>
  <c r="G921" i="14"/>
  <c r="G922" i="14"/>
  <c r="G923" i="14"/>
  <c r="G924" i="14"/>
  <c r="G925" i="14"/>
  <c r="G926" i="14"/>
  <c r="G927" i="14"/>
  <c r="G928" i="14"/>
  <c r="G929" i="14"/>
  <c r="G930" i="14"/>
  <c r="G931" i="14"/>
  <c r="G932" i="14"/>
  <c r="G933" i="14"/>
  <c r="G934" i="14"/>
  <c r="G935" i="14"/>
  <c r="G936" i="14"/>
  <c r="G937" i="14"/>
  <c r="G938" i="14"/>
  <c r="G939" i="14"/>
  <c r="G940" i="14"/>
  <c r="G941" i="14"/>
  <c r="G942" i="14"/>
  <c r="G943" i="14"/>
  <c r="G944" i="14"/>
  <c r="G945" i="14"/>
  <c r="G946" i="14"/>
  <c r="G947" i="14"/>
  <c r="G948" i="14"/>
  <c r="G949" i="14"/>
  <c r="G950" i="14"/>
  <c r="G951" i="14"/>
  <c r="G952" i="14"/>
  <c r="G953" i="14"/>
  <c r="G954" i="14"/>
  <c r="G955" i="14"/>
  <c r="G956" i="14"/>
  <c r="G957" i="14"/>
  <c r="G958" i="14"/>
  <c r="G959" i="14"/>
  <c r="G960" i="14"/>
  <c r="G961" i="14"/>
  <c r="G962" i="14"/>
  <c r="G963" i="14"/>
  <c r="G964" i="14"/>
  <c r="G965" i="14"/>
  <c r="G966" i="14"/>
  <c r="G967" i="14"/>
  <c r="G968" i="14"/>
  <c r="G969" i="14"/>
  <c r="G970" i="14"/>
  <c r="G971" i="14"/>
  <c r="G972" i="14"/>
  <c r="G973" i="14"/>
  <c r="G974" i="14"/>
  <c r="G975" i="14"/>
  <c r="G976" i="14"/>
  <c r="G977" i="14"/>
  <c r="G978" i="14"/>
  <c r="G979" i="14"/>
  <c r="G980" i="14"/>
  <c r="G981" i="14"/>
  <c r="G982" i="14"/>
  <c r="G983" i="14"/>
  <c r="G984" i="14"/>
  <c r="G985" i="14"/>
  <c r="G986" i="14"/>
  <c r="G987" i="14"/>
  <c r="G988" i="14"/>
  <c r="G989" i="14"/>
  <c r="G990" i="14"/>
  <c r="G991" i="14"/>
  <c r="G992" i="14"/>
  <c r="G993" i="14"/>
  <c r="G994" i="14"/>
  <c r="G995" i="14"/>
  <c r="G996" i="14"/>
  <c r="G997" i="14"/>
  <c r="G998" i="14"/>
  <c r="G999" i="14"/>
  <c r="G1000" i="14"/>
  <c r="G1001" i="14"/>
  <c r="G1002" i="14"/>
  <c r="G1003" i="14"/>
  <c r="G1004" i="14"/>
  <c r="G1005" i="14"/>
  <c r="G1006" i="14"/>
  <c r="G1007" i="14"/>
  <c r="G1008" i="14"/>
  <c r="G1009" i="14"/>
  <c r="G1010" i="14"/>
  <c r="G1011" i="14"/>
  <c r="G1012" i="14"/>
  <c r="G1013" i="14"/>
  <c r="G1014" i="14"/>
  <c r="G1015" i="14"/>
  <c r="G2" i="14"/>
  <c r="F3" i="14"/>
  <c r="F4" i="14"/>
  <c r="F5" i="14"/>
  <c r="F6" i="14"/>
  <c r="F7" i="14"/>
  <c r="F8" i="14"/>
  <c r="F9" i="14"/>
  <c r="F10" i="14"/>
  <c r="F11" i="14"/>
  <c r="F12" i="14"/>
  <c r="F13" i="14"/>
  <c r="F14" i="14"/>
  <c r="F15" i="14"/>
  <c r="F16" i="14"/>
  <c r="F17" i="14"/>
  <c r="F18" i="14"/>
  <c r="F19" i="14"/>
  <c r="F20" i="14"/>
  <c r="F21" i="14"/>
  <c r="F22" i="14"/>
  <c r="F23" i="14"/>
  <c r="F24" i="14"/>
  <c r="F25" i="14"/>
  <c r="F26" i="14"/>
  <c r="F27" i="14"/>
  <c r="F28" i="14"/>
  <c r="F29" i="14"/>
  <c r="F30" i="14"/>
  <c r="F31" i="14"/>
  <c r="F32" i="14"/>
  <c r="F33" i="14"/>
  <c r="F34" i="14"/>
  <c r="F35" i="14"/>
  <c r="F36" i="14"/>
  <c r="F37" i="14"/>
  <c r="F38" i="14"/>
  <c r="F39" i="14"/>
  <c r="F40" i="14"/>
  <c r="F41" i="14"/>
  <c r="F42" i="14"/>
  <c r="F43" i="14"/>
  <c r="F44" i="14"/>
  <c r="F45" i="14"/>
  <c r="F46" i="14"/>
  <c r="F47" i="14"/>
  <c r="F48" i="14"/>
  <c r="F49" i="14"/>
  <c r="F50" i="14"/>
  <c r="F51" i="14"/>
  <c r="F52" i="14"/>
  <c r="F53" i="14"/>
  <c r="F54" i="14"/>
  <c r="F55" i="14"/>
  <c r="F56" i="14"/>
  <c r="F57" i="14"/>
  <c r="F58" i="14"/>
  <c r="F59" i="14"/>
  <c r="F60" i="14"/>
  <c r="F61" i="14"/>
  <c r="F62" i="14"/>
  <c r="F63" i="14"/>
  <c r="F64" i="14"/>
  <c r="F65" i="14"/>
  <c r="F66" i="14"/>
  <c r="F67" i="14"/>
  <c r="F68" i="14"/>
  <c r="F69" i="14"/>
  <c r="F70" i="14"/>
  <c r="F71" i="14"/>
  <c r="F72" i="14"/>
  <c r="F73" i="14"/>
  <c r="F74" i="14"/>
  <c r="F75" i="14"/>
  <c r="F76" i="14"/>
  <c r="F77" i="14"/>
  <c r="F78" i="14"/>
  <c r="F79" i="14"/>
  <c r="F80" i="14"/>
  <c r="F81" i="14"/>
  <c r="F82" i="14"/>
  <c r="F83" i="14"/>
  <c r="F84" i="14"/>
  <c r="F85" i="14"/>
  <c r="F86" i="14"/>
  <c r="F87" i="14"/>
  <c r="F88" i="14"/>
  <c r="F89" i="14"/>
  <c r="F90" i="14"/>
  <c r="F91" i="14"/>
  <c r="F92" i="14"/>
  <c r="F93" i="14"/>
  <c r="F94" i="14"/>
  <c r="F95" i="14"/>
  <c r="F96" i="14"/>
  <c r="F97" i="14"/>
  <c r="F98" i="14"/>
  <c r="F99" i="14"/>
  <c r="F100" i="14"/>
  <c r="F101" i="14"/>
  <c r="F102" i="14"/>
  <c r="F103" i="14"/>
  <c r="F104" i="14"/>
  <c r="F105" i="14"/>
  <c r="F106" i="14"/>
  <c r="F107" i="14"/>
  <c r="F108" i="14"/>
  <c r="F109" i="14"/>
  <c r="F110" i="14"/>
  <c r="F111" i="14"/>
  <c r="F112" i="14"/>
  <c r="F113" i="14"/>
  <c r="F114" i="14"/>
  <c r="F115" i="14"/>
  <c r="F116" i="14"/>
  <c r="F117" i="14"/>
  <c r="F118" i="14"/>
  <c r="F119" i="14"/>
  <c r="F120" i="14"/>
  <c r="F121" i="14"/>
  <c r="F122" i="14"/>
  <c r="F123" i="14"/>
  <c r="F124" i="14"/>
  <c r="F125" i="14"/>
  <c r="F126" i="14"/>
  <c r="F127" i="14"/>
  <c r="F128" i="14"/>
  <c r="F129" i="14"/>
  <c r="F130" i="14"/>
  <c r="F131" i="14"/>
  <c r="F132" i="14"/>
  <c r="F133" i="14"/>
  <c r="F134" i="14"/>
  <c r="F135" i="14"/>
  <c r="F136" i="14"/>
  <c r="F137" i="14"/>
  <c r="F138" i="14"/>
  <c r="F139" i="14"/>
  <c r="F140" i="14"/>
  <c r="F141" i="14"/>
  <c r="F142" i="14"/>
  <c r="F143" i="14"/>
  <c r="F144" i="14"/>
  <c r="F145" i="14"/>
  <c r="F146" i="14"/>
  <c r="F147" i="14"/>
  <c r="F148" i="14"/>
  <c r="F149" i="14"/>
  <c r="F150" i="14"/>
  <c r="F151" i="14"/>
  <c r="F152" i="14"/>
  <c r="F153" i="14"/>
  <c r="F154" i="14"/>
  <c r="F155" i="14"/>
  <c r="F156" i="14"/>
  <c r="F157" i="14"/>
  <c r="F158" i="14"/>
  <c r="F159" i="14"/>
  <c r="F160" i="14"/>
  <c r="F161" i="14"/>
  <c r="F162" i="14"/>
  <c r="F163" i="14"/>
  <c r="F164" i="14"/>
  <c r="F165" i="14"/>
  <c r="F166" i="14"/>
  <c r="F167" i="14"/>
  <c r="F168" i="14"/>
  <c r="F169" i="14"/>
  <c r="F170" i="14"/>
  <c r="F171" i="14"/>
  <c r="F172" i="14"/>
  <c r="F173" i="14"/>
  <c r="F174" i="14"/>
  <c r="F175" i="14"/>
  <c r="F176" i="14"/>
  <c r="F177" i="14"/>
  <c r="F178" i="14"/>
  <c r="F179" i="14"/>
  <c r="F180" i="14"/>
  <c r="F181" i="14"/>
  <c r="F182" i="14"/>
  <c r="F183" i="14"/>
  <c r="F184" i="14"/>
  <c r="F185" i="14"/>
  <c r="F186" i="14"/>
  <c r="F187" i="14"/>
  <c r="F188" i="14"/>
  <c r="F189" i="14"/>
  <c r="F190" i="14"/>
  <c r="F191" i="14"/>
  <c r="F192" i="14"/>
  <c r="F193" i="14"/>
  <c r="F194" i="14"/>
  <c r="F195" i="14"/>
  <c r="F196" i="14"/>
  <c r="F197" i="14"/>
  <c r="F198" i="14"/>
  <c r="F199" i="14"/>
  <c r="F200" i="14"/>
  <c r="F201" i="14"/>
  <c r="F202" i="14"/>
  <c r="F203" i="14"/>
  <c r="F204" i="14"/>
  <c r="F205" i="14"/>
  <c r="F206" i="14"/>
  <c r="F207" i="14"/>
  <c r="F208" i="14"/>
  <c r="F209" i="14"/>
  <c r="F210" i="14"/>
  <c r="F211" i="14"/>
  <c r="F212" i="14"/>
  <c r="F213" i="14"/>
  <c r="F214" i="14"/>
  <c r="F215" i="14"/>
  <c r="F216" i="14"/>
  <c r="F217" i="14"/>
  <c r="F218" i="14"/>
  <c r="F219" i="14"/>
  <c r="F220" i="14"/>
  <c r="F221" i="14"/>
  <c r="F222" i="14"/>
  <c r="F223" i="14"/>
  <c r="F224" i="14"/>
  <c r="F225" i="14"/>
  <c r="F226" i="14"/>
  <c r="F227" i="14"/>
  <c r="F228" i="14"/>
  <c r="F229" i="14"/>
  <c r="F230" i="14"/>
  <c r="F231" i="14"/>
  <c r="F232" i="14"/>
  <c r="F233" i="14"/>
  <c r="F234" i="14"/>
  <c r="F235" i="14"/>
  <c r="F236" i="14"/>
  <c r="F237" i="14"/>
  <c r="F238" i="14"/>
  <c r="F239" i="14"/>
  <c r="F240" i="14"/>
  <c r="F241" i="14"/>
  <c r="F242" i="14"/>
  <c r="F243" i="14"/>
  <c r="F244" i="14"/>
  <c r="F245" i="14"/>
  <c r="F246" i="14"/>
  <c r="F247" i="14"/>
  <c r="F248" i="14"/>
  <c r="F249" i="14"/>
  <c r="F250" i="14"/>
  <c r="F251" i="14"/>
  <c r="F252" i="14"/>
  <c r="F253" i="14"/>
  <c r="F254" i="14"/>
  <c r="F255" i="14"/>
  <c r="F256" i="14"/>
  <c r="F257" i="14"/>
  <c r="F258" i="14"/>
  <c r="F259" i="14"/>
  <c r="F260" i="14"/>
  <c r="F261" i="14"/>
  <c r="F262" i="14"/>
  <c r="F263" i="14"/>
  <c r="F264" i="14"/>
  <c r="F265" i="14"/>
  <c r="F266" i="14"/>
  <c r="F267" i="14"/>
  <c r="F268" i="14"/>
  <c r="F269" i="14"/>
  <c r="F270" i="14"/>
  <c r="F271" i="14"/>
  <c r="F272" i="14"/>
  <c r="F273" i="14"/>
  <c r="F274" i="14"/>
  <c r="F275" i="14"/>
  <c r="F276" i="14"/>
  <c r="F277" i="14"/>
  <c r="F278" i="14"/>
  <c r="F279" i="14"/>
  <c r="F280" i="14"/>
  <c r="F281" i="14"/>
  <c r="F282" i="14"/>
  <c r="F283" i="14"/>
  <c r="F284" i="14"/>
  <c r="F285" i="14"/>
  <c r="F286" i="14"/>
  <c r="F287" i="14"/>
  <c r="F288" i="14"/>
  <c r="F289" i="14"/>
  <c r="F290" i="14"/>
  <c r="F291" i="14"/>
  <c r="F292" i="14"/>
  <c r="F293" i="14"/>
  <c r="F294" i="14"/>
  <c r="F295" i="14"/>
  <c r="F296" i="14"/>
  <c r="F297" i="14"/>
  <c r="F298" i="14"/>
  <c r="F299" i="14"/>
  <c r="F300" i="14"/>
  <c r="F301" i="14"/>
  <c r="F302" i="14"/>
  <c r="F303" i="14"/>
  <c r="F304" i="14"/>
  <c r="F305" i="14"/>
  <c r="F306" i="14"/>
  <c r="F307" i="14"/>
  <c r="F308" i="14"/>
  <c r="F309" i="14"/>
  <c r="F310" i="14"/>
  <c r="F311" i="14"/>
  <c r="F312" i="14"/>
  <c r="F313" i="14"/>
  <c r="F314" i="14"/>
  <c r="F315" i="14"/>
  <c r="F316" i="14"/>
  <c r="F317" i="14"/>
  <c r="F318" i="14"/>
  <c r="F319" i="14"/>
  <c r="F320" i="14"/>
  <c r="F321" i="14"/>
  <c r="F322" i="14"/>
  <c r="F323" i="14"/>
  <c r="F324" i="14"/>
  <c r="F325" i="14"/>
  <c r="F326" i="14"/>
  <c r="F327" i="14"/>
  <c r="F328" i="14"/>
  <c r="F329" i="14"/>
  <c r="F330" i="14"/>
  <c r="F331" i="14"/>
  <c r="F332" i="14"/>
  <c r="F333" i="14"/>
  <c r="F334" i="14"/>
  <c r="F335" i="14"/>
  <c r="F336" i="14"/>
  <c r="F337" i="14"/>
  <c r="F338" i="14"/>
  <c r="F339" i="14"/>
  <c r="F340" i="14"/>
  <c r="F341" i="14"/>
  <c r="F342" i="14"/>
  <c r="F343" i="14"/>
  <c r="F344" i="14"/>
  <c r="F345" i="14"/>
  <c r="F346" i="14"/>
  <c r="F347" i="14"/>
  <c r="F348" i="14"/>
  <c r="F349" i="14"/>
  <c r="F350" i="14"/>
  <c r="F351" i="14"/>
  <c r="F352" i="14"/>
  <c r="F353" i="14"/>
  <c r="F354" i="14"/>
  <c r="F355" i="14"/>
  <c r="F356" i="14"/>
  <c r="F357" i="14"/>
  <c r="F358" i="14"/>
  <c r="F359" i="14"/>
  <c r="F360" i="14"/>
  <c r="F361" i="14"/>
  <c r="F362" i="14"/>
  <c r="F363" i="14"/>
  <c r="F364" i="14"/>
  <c r="F365" i="14"/>
  <c r="F366" i="14"/>
  <c r="F367" i="14"/>
  <c r="F368" i="14"/>
  <c r="F369" i="14"/>
  <c r="F370" i="14"/>
  <c r="F371" i="14"/>
  <c r="F372" i="14"/>
  <c r="F373" i="14"/>
  <c r="F374" i="14"/>
  <c r="F375" i="14"/>
  <c r="F376" i="14"/>
  <c r="F377" i="14"/>
  <c r="F378" i="14"/>
  <c r="F379" i="14"/>
  <c r="F380" i="14"/>
  <c r="F381" i="14"/>
  <c r="F382" i="14"/>
  <c r="F383" i="14"/>
  <c r="F384" i="14"/>
  <c r="F385" i="14"/>
  <c r="F386" i="14"/>
  <c r="F387" i="14"/>
  <c r="F388" i="14"/>
  <c r="F389" i="14"/>
  <c r="F390" i="14"/>
  <c r="F391" i="14"/>
  <c r="F392" i="14"/>
  <c r="F393" i="14"/>
  <c r="F394" i="14"/>
  <c r="F395" i="14"/>
  <c r="F396" i="14"/>
  <c r="F397" i="14"/>
  <c r="F398" i="14"/>
  <c r="F399" i="14"/>
  <c r="F400" i="14"/>
  <c r="F401" i="14"/>
  <c r="F402" i="14"/>
  <c r="F403" i="14"/>
  <c r="F404" i="14"/>
  <c r="F405" i="14"/>
  <c r="F406" i="14"/>
  <c r="F407" i="14"/>
  <c r="F408" i="14"/>
  <c r="F409" i="14"/>
  <c r="F410" i="14"/>
  <c r="F411" i="14"/>
  <c r="F412" i="14"/>
  <c r="F413" i="14"/>
  <c r="F414" i="14"/>
  <c r="F415" i="14"/>
  <c r="F416" i="14"/>
  <c r="F417" i="14"/>
  <c r="F418" i="14"/>
  <c r="F419" i="14"/>
  <c r="F420" i="14"/>
  <c r="F421" i="14"/>
  <c r="F422" i="14"/>
  <c r="F423" i="14"/>
  <c r="F424" i="14"/>
  <c r="F425" i="14"/>
  <c r="F426" i="14"/>
  <c r="F427" i="14"/>
  <c r="F428" i="14"/>
  <c r="F429" i="14"/>
  <c r="F430" i="14"/>
  <c r="F431" i="14"/>
  <c r="F432" i="14"/>
  <c r="F433" i="14"/>
  <c r="F434" i="14"/>
  <c r="F435" i="14"/>
  <c r="F436" i="14"/>
  <c r="F437" i="14"/>
  <c r="F438" i="14"/>
  <c r="F439" i="14"/>
  <c r="F440" i="14"/>
  <c r="F441" i="14"/>
  <c r="F442" i="14"/>
  <c r="F443" i="14"/>
  <c r="F444" i="14"/>
  <c r="F445" i="14"/>
  <c r="F446" i="14"/>
  <c r="F447" i="14"/>
  <c r="F448" i="14"/>
  <c r="F449" i="14"/>
  <c r="F450" i="14"/>
  <c r="F451" i="14"/>
  <c r="F452" i="14"/>
  <c r="F453" i="14"/>
  <c r="F454" i="14"/>
  <c r="F455" i="14"/>
  <c r="F456" i="14"/>
  <c r="F457" i="14"/>
  <c r="F458" i="14"/>
  <c r="F459" i="14"/>
  <c r="F460" i="14"/>
  <c r="F461" i="14"/>
  <c r="F462" i="14"/>
  <c r="F463" i="14"/>
  <c r="F464" i="14"/>
  <c r="F465" i="14"/>
  <c r="F466" i="14"/>
  <c r="F467" i="14"/>
  <c r="F468" i="14"/>
  <c r="F469" i="14"/>
  <c r="F470" i="14"/>
  <c r="F471" i="14"/>
  <c r="F472" i="14"/>
  <c r="F473" i="14"/>
  <c r="F474" i="14"/>
  <c r="F475" i="14"/>
  <c r="F476" i="14"/>
  <c r="F477" i="14"/>
  <c r="F478" i="14"/>
  <c r="F479" i="14"/>
  <c r="F480" i="14"/>
  <c r="F481" i="14"/>
  <c r="F482" i="14"/>
  <c r="F483" i="14"/>
  <c r="F484" i="14"/>
  <c r="F485" i="14"/>
  <c r="F486" i="14"/>
  <c r="F487" i="14"/>
  <c r="F488" i="14"/>
  <c r="F489" i="14"/>
  <c r="F490" i="14"/>
  <c r="F491" i="14"/>
  <c r="F492" i="14"/>
  <c r="F493" i="14"/>
  <c r="F494" i="14"/>
  <c r="F495" i="14"/>
  <c r="F496" i="14"/>
  <c r="F497" i="14"/>
  <c r="F498" i="14"/>
  <c r="F499" i="14"/>
  <c r="F500" i="14"/>
  <c r="F501" i="14"/>
  <c r="F502" i="14"/>
  <c r="F503" i="14"/>
  <c r="F504" i="14"/>
  <c r="F505" i="14"/>
  <c r="F506" i="14"/>
  <c r="F507" i="14"/>
  <c r="F508" i="14"/>
  <c r="F509" i="14"/>
  <c r="F510" i="14"/>
  <c r="F511" i="14"/>
  <c r="F512" i="14"/>
  <c r="F513" i="14"/>
  <c r="F514" i="14"/>
  <c r="F515" i="14"/>
  <c r="F516" i="14"/>
  <c r="F517" i="14"/>
  <c r="F518" i="14"/>
  <c r="F519" i="14"/>
  <c r="F520" i="14"/>
  <c r="F521" i="14"/>
  <c r="F522" i="14"/>
  <c r="F523" i="14"/>
  <c r="F524" i="14"/>
  <c r="F525" i="14"/>
  <c r="F526" i="14"/>
  <c r="F527" i="14"/>
  <c r="F528" i="14"/>
  <c r="F529" i="14"/>
  <c r="F530" i="14"/>
  <c r="F531" i="14"/>
  <c r="F532" i="14"/>
  <c r="F533" i="14"/>
  <c r="F534" i="14"/>
  <c r="F535" i="14"/>
  <c r="F536" i="14"/>
  <c r="F537" i="14"/>
  <c r="F538" i="14"/>
  <c r="F539" i="14"/>
  <c r="F540" i="14"/>
  <c r="F541" i="14"/>
  <c r="F542" i="14"/>
  <c r="F543" i="14"/>
  <c r="F544" i="14"/>
  <c r="F545" i="14"/>
  <c r="F546" i="14"/>
  <c r="F547" i="14"/>
  <c r="F548" i="14"/>
  <c r="F549" i="14"/>
  <c r="F550" i="14"/>
  <c r="F551" i="14"/>
  <c r="F552" i="14"/>
  <c r="F553" i="14"/>
  <c r="F554" i="14"/>
  <c r="F555" i="14"/>
  <c r="F556" i="14"/>
  <c r="F557" i="14"/>
  <c r="F558" i="14"/>
  <c r="F559" i="14"/>
  <c r="F560" i="14"/>
  <c r="F561" i="14"/>
  <c r="F562" i="14"/>
  <c r="F563" i="14"/>
  <c r="F564" i="14"/>
  <c r="F565" i="14"/>
  <c r="F566" i="14"/>
  <c r="F567" i="14"/>
  <c r="F568" i="14"/>
  <c r="F569" i="14"/>
  <c r="F570" i="14"/>
  <c r="F571" i="14"/>
  <c r="F572" i="14"/>
  <c r="F573" i="14"/>
  <c r="F574" i="14"/>
  <c r="F575" i="14"/>
  <c r="F576" i="14"/>
  <c r="F577" i="14"/>
  <c r="F578" i="14"/>
  <c r="F579" i="14"/>
  <c r="F580" i="14"/>
  <c r="F581" i="14"/>
  <c r="F582" i="14"/>
  <c r="F583" i="14"/>
  <c r="F584" i="14"/>
  <c r="F585" i="14"/>
  <c r="F586" i="14"/>
  <c r="F587" i="14"/>
  <c r="F588" i="14"/>
  <c r="F589" i="14"/>
  <c r="F590" i="14"/>
  <c r="F591" i="14"/>
  <c r="F592" i="14"/>
  <c r="F593" i="14"/>
  <c r="F594" i="14"/>
  <c r="F595" i="14"/>
  <c r="F596" i="14"/>
  <c r="F597" i="14"/>
  <c r="F598" i="14"/>
  <c r="F599" i="14"/>
  <c r="F600" i="14"/>
  <c r="F601" i="14"/>
  <c r="F602" i="14"/>
  <c r="F603" i="14"/>
  <c r="F604" i="14"/>
  <c r="F605" i="14"/>
  <c r="F606" i="14"/>
  <c r="F607" i="14"/>
  <c r="F608" i="14"/>
  <c r="F609" i="14"/>
  <c r="F610" i="14"/>
  <c r="F611" i="14"/>
  <c r="F612" i="14"/>
  <c r="F613" i="14"/>
  <c r="F614" i="14"/>
  <c r="F615" i="14"/>
  <c r="F616" i="14"/>
  <c r="F617" i="14"/>
  <c r="F618" i="14"/>
  <c r="F619" i="14"/>
  <c r="F620" i="14"/>
  <c r="F621" i="14"/>
  <c r="F622" i="14"/>
  <c r="F623" i="14"/>
  <c r="F624" i="14"/>
  <c r="F625" i="14"/>
  <c r="F626" i="14"/>
  <c r="F627" i="14"/>
  <c r="F628" i="14"/>
  <c r="F629" i="14"/>
  <c r="F630" i="14"/>
  <c r="F631" i="14"/>
  <c r="F632" i="14"/>
  <c r="F633" i="14"/>
  <c r="F634" i="14"/>
  <c r="F635" i="14"/>
  <c r="F636" i="14"/>
  <c r="F637" i="14"/>
  <c r="F638" i="14"/>
  <c r="F639" i="14"/>
  <c r="F640" i="14"/>
  <c r="F641" i="14"/>
  <c r="F642" i="14"/>
  <c r="F643" i="14"/>
  <c r="F644" i="14"/>
  <c r="F645" i="14"/>
  <c r="F646" i="14"/>
  <c r="F647" i="14"/>
  <c r="F648" i="14"/>
  <c r="F649" i="14"/>
  <c r="F650" i="14"/>
  <c r="F651" i="14"/>
  <c r="F652" i="14"/>
  <c r="F653" i="14"/>
  <c r="F654" i="14"/>
  <c r="F655" i="14"/>
  <c r="F656" i="14"/>
  <c r="F657" i="14"/>
  <c r="F658" i="14"/>
  <c r="F659" i="14"/>
  <c r="F660" i="14"/>
  <c r="F661" i="14"/>
  <c r="F662" i="14"/>
  <c r="F663" i="14"/>
  <c r="F664" i="14"/>
  <c r="F665" i="14"/>
  <c r="F666" i="14"/>
  <c r="F667" i="14"/>
  <c r="F668" i="14"/>
  <c r="F669" i="14"/>
  <c r="F670" i="14"/>
  <c r="F671" i="14"/>
  <c r="F672" i="14"/>
  <c r="F673" i="14"/>
  <c r="F674" i="14"/>
  <c r="F675" i="14"/>
  <c r="F676" i="14"/>
  <c r="F677" i="14"/>
  <c r="F678" i="14"/>
  <c r="F679" i="14"/>
  <c r="F680" i="14"/>
  <c r="F681" i="14"/>
  <c r="F682" i="14"/>
  <c r="F683" i="14"/>
  <c r="F684" i="14"/>
  <c r="F685" i="14"/>
  <c r="F686" i="14"/>
  <c r="F687" i="14"/>
  <c r="F688" i="14"/>
  <c r="F689" i="14"/>
  <c r="F690" i="14"/>
  <c r="F691" i="14"/>
  <c r="F692" i="14"/>
  <c r="F693" i="14"/>
  <c r="F694" i="14"/>
  <c r="F695" i="14"/>
  <c r="F696" i="14"/>
  <c r="F697" i="14"/>
  <c r="F698" i="14"/>
  <c r="F699" i="14"/>
  <c r="F700" i="14"/>
  <c r="F701" i="14"/>
  <c r="F702" i="14"/>
  <c r="F703" i="14"/>
  <c r="F704" i="14"/>
  <c r="F705" i="14"/>
  <c r="F706" i="14"/>
  <c r="F707" i="14"/>
  <c r="F708" i="14"/>
  <c r="F709" i="14"/>
  <c r="F710" i="14"/>
  <c r="F711" i="14"/>
  <c r="F712" i="14"/>
  <c r="F713" i="14"/>
  <c r="F714" i="14"/>
  <c r="F715" i="14"/>
  <c r="F716" i="14"/>
  <c r="F717" i="14"/>
  <c r="F718" i="14"/>
  <c r="F719" i="14"/>
  <c r="F720" i="14"/>
  <c r="F721" i="14"/>
  <c r="F722" i="14"/>
  <c r="F723" i="14"/>
  <c r="F724" i="14"/>
  <c r="F725" i="14"/>
  <c r="F726" i="14"/>
  <c r="F727" i="14"/>
  <c r="F728" i="14"/>
  <c r="F729" i="14"/>
  <c r="F730" i="14"/>
  <c r="F731" i="14"/>
  <c r="F732" i="14"/>
  <c r="F733" i="14"/>
  <c r="F734" i="14"/>
  <c r="F735" i="14"/>
  <c r="F736" i="14"/>
  <c r="F737" i="14"/>
  <c r="F738" i="14"/>
  <c r="F739" i="14"/>
  <c r="F740" i="14"/>
  <c r="F741" i="14"/>
  <c r="F742" i="14"/>
  <c r="F743" i="14"/>
  <c r="F744" i="14"/>
  <c r="F745" i="14"/>
  <c r="F746" i="14"/>
  <c r="F747" i="14"/>
  <c r="F748" i="14"/>
  <c r="F749" i="14"/>
  <c r="F750" i="14"/>
  <c r="F751" i="14"/>
  <c r="F752" i="14"/>
  <c r="F753" i="14"/>
  <c r="F754" i="14"/>
  <c r="F755" i="14"/>
  <c r="F756" i="14"/>
  <c r="F757" i="14"/>
  <c r="F758" i="14"/>
  <c r="F759" i="14"/>
  <c r="F760" i="14"/>
  <c r="F761" i="14"/>
  <c r="F762" i="14"/>
  <c r="F763" i="14"/>
  <c r="F764" i="14"/>
  <c r="F765" i="14"/>
  <c r="F766" i="14"/>
  <c r="F767" i="14"/>
  <c r="F768" i="14"/>
  <c r="F769" i="14"/>
  <c r="F770" i="14"/>
  <c r="F771" i="14"/>
  <c r="F772" i="14"/>
  <c r="F773" i="14"/>
  <c r="F774" i="14"/>
  <c r="F775" i="14"/>
  <c r="F776" i="14"/>
  <c r="F777" i="14"/>
  <c r="F778" i="14"/>
  <c r="F779" i="14"/>
  <c r="F780" i="14"/>
  <c r="F781" i="14"/>
  <c r="F782" i="14"/>
  <c r="F783" i="14"/>
  <c r="F784" i="14"/>
  <c r="F785" i="14"/>
  <c r="F786" i="14"/>
  <c r="F787" i="14"/>
  <c r="F788" i="14"/>
  <c r="F789" i="14"/>
  <c r="F790" i="14"/>
  <c r="F791" i="14"/>
  <c r="F792" i="14"/>
  <c r="F793" i="14"/>
  <c r="F794" i="14"/>
  <c r="F795" i="14"/>
  <c r="F796" i="14"/>
  <c r="F797" i="14"/>
  <c r="F798" i="14"/>
  <c r="F799" i="14"/>
  <c r="F800" i="14"/>
  <c r="F801" i="14"/>
  <c r="F802" i="14"/>
  <c r="F803" i="14"/>
  <c r="F804" i="14"/>
  <c r="F805" i="14"/>
  <c r="F806" i="14"/>
  <c r="F807" i="14"/>
  <c r="F808" i="14"/>
  <c r="F809" i="14"/>
  <c r="F810" i="14"/>
  <c r="F811" i="14"/>
  <c r="F812" i="14"/>
  <c r="F813" i="14"/>
  <c r="F814" i="14"/>
  <c r="F815" i="14"/>
  <c r="F816" i="14"/>
  <c r="F817" i="14"/>
  <c r="F818" i="14"/>
  <c r="F819" i="14"/>
  <c r="F820" i="14"/>
  <c r="F821" i="14"/>
  <c r="F822" i="14"/>
  <c r="F823" i="14"/>
  <c r="F824" i="14"/>
  <c r="F825" i="14"/>
  <c r="F826" i="14"/>
  <c r="F827" i="14"/>
  <c r="F828" i="14"/>
  <c r="F829" i="14"/>
  <c r="F830" i="14"/>
  <c r="F831" i="14"/>
  <c r="F832" i="14"/>
  <c r="F833" i="14"/>
  <c r="F834" i="14"/>
  <c r="F835" i="14"/>
  <c r="F836" i="14"/>
  <c r="F837" i="14"/>
  <c r="F838" i="14"/>
  <c r="F839" i="14"/>
  <c r="F840" i="14"/>
  <c r="F841" i="14"/>
  <c r="F842" i="14"/>
  <c r="F843" i="14"/>
  <c r="F844" i="14"/>
  <c r="F845" i="14"/>
  <c r="F846" i="14"/>
  <c r="F847" i="14"/>
  <c r="F848" i="14"/>
  <c r="F849" i="14"/>
  <c r="F850" i="14"/>
  <c r="F851" i="14"/>
  <c r="F852" i="14"/>
  <c r="F853" i="14"/>
  <c r="F854" i="14"/>
  <c r="F855" i="14"/>
  <c r="F856" i="14"/>
  <c r="F857" i="14"/>
  <c r="F858" i="14"/>
  <c r="F859" i="14"/>
  <c r="F860" i="14"/>
  <c r="F861" i="14"/>
  <c r="F862" i="14"/>
  <c r="F863" i="14"/>
  <c r="F864" i="14"/>
  <c r="F865" i="14"/>
  <c r="F866" i="14"/>
  <c r="D17" i="9" s="1"/>
  <c r="F867" i="14"/>
  <c r="F868" i="14"/>
  <c r="F869" i="14"/>
  <c r="F870" i="14"/>
  <c r="F871" i="14"/>
  <c r="F872" i="14"/>
  <c r="F873" i="14"/>
  <c r="F874" i="14"/>
  <c r="F875" i="14"/>
  <c r="F876" i="14"/>
  <c r="F877" i="14"/>
  <c r="F878" i="14"/>
  <c r="F879" i="14"/>
  <c r="F880" i="14"/>
  <c r="F881" i="14"/>
  <c r="F882" i="14"/>
  <c r="F883" i="14"/>
  <c r="F884" i="14"/>
  <c r="F885" i="14"/>
  <c r="F886" i="14"/>
  <c r="F887" i="14"/>
  <c r="F888" i="14"/>
  <c r="F889" i="14"/>
  <c r="F890" i="14"/>
  <c r="F891" i="14"/>
  <c r="F892" i="14"/>
  <c r="F893" i="14"/>
  <c r="F894" i="14"/>
  <c r="F895" i="14"/>
  <c r="F896" i="14"/>
  <c r="F897" i="14"/>
  <c r="F898" i="14"/>
  <c r="F899" i="14"/>
  <c r="F900" i="14"/>
  <c r="F901" i="14"/>
  <c r="F902" i="14"/>
  <c r="F903" i="14"/>
  <c r="F904" i="14"/>
  <c r="F905" i="14"/>
  <c r="F906" i="14"/>
  <c r="F907" i="14"/>
  <c r="F908" i="14"/>
  <c r="F909" i="14"/>
  <c r="F910" i="14"/>
  <c r="F911" i="14"/>
  <c r="F912" i="14"/>
  <c r="F913" i="14"/>
  <c r="F914" i="14"/>
  <c r="F915" i="14"/>
  <c r="F916" i="14"/>
  <c r="F917" i="14"/>
  <c r="F918" i="14"/>
  <c r="F919" i="14"/>
  <c r="F920" i="14"/>
  <c r="F921" i="14"/>
  <c r="F922" i="14"/>
  <c r="F923" i="14"/>
  <c r="F924" i="14"/>
  <c r="F925" i="14"/>
  <c r="F926" i="14"/>
  <c r="F927" i="14"/>
  <c r="F928" i="14"/>
  <c r="F929" i="14"/>
  <c r="F930" i="14"/>
  <c r="F931" i="14"/>
  <c r="F932" i="14"/>
  <c r="F933" i="14"/>
  <c r="F934" i="14"/>
  <c r="F935" i="14"/>
  <c r="F936" i="14"/>
  <c r="F937" i="14"/>
  <c r="F938" i="14"/>
  <c r="F939" i="14"/>
  <c r="F940" i="14"/>
  <c r="F941" i="14"/>
  <c r="F942" i="14"/>
  <c r="F943" i="14"/>
  <c r="F944" i="14"/>
  <c r="F945" i="14"/>
  <c r="F946" i="14"/>
  <c r="F947" i="14"/>
  <c r="F948" i="14"/>
  <c r="F949" i="14"/>
  <c r="F950" i="14"/>
  <c r="F951" i="14"/>
  <c r="F952" i="14"/>
  <c r="F953" i="14"/>
  <c r="F954" i="14"/>
  <c r="F955" i="14"/>
  <c r="F956" i="14"/>
  <c r="F957" i="14"/>
  <c r="F958" i="14"/>
  <c r="F959" i="14"/>
  <c r="F960" i="14"/>
  <c r="F961" i="14"/>
  <c r="F962" i="14"/>
  <c r="F963" i="14"/>
  <c r="F964" i="14"/>
  <c r="F965" i="14"/>
  <c r="F966" i="14"/>
  <c r="F967" i="14"/>
  <c r="F968" i="14"/>
  <c r="F969" i="14"/>
  <c r="F970" i="14"/>
  <c r="F971" i="14"/>
  <c r="F972" i="14"/>
  <c r="F973" i="14"/>
  <c r="F974" i="14"/>
  <c r="F975" i="14"/>
  <c r="F976" i="14"/>
  <c r="F977" i="14"/>
  <c r="F978" i="14"/>
  <c r="F979" i="14"/>
  <c r="F980" i="14"/>
  <c r="F981" i="14"/>
  <c r="F982" i="14"/>
  <c r="F983" i="14"/>
  <c r="F984" i="14"/>
  <c r="F985" i="14"/>
  <c r="F986" i="14"/>
  <c r="F987" i="14"/>
  <c r="F988" i="14"/>
  <c r="F989" i="14"/>
  <c r="F990" i="14"/>
  <c r="F991" i="14"/>
  <c r="F992" i="14"/>
  <c r="F993" i="14"/>
  <c r="F994" i="14"/>
  <c r="F995" i="14"/>
  <c r="F996" i="14"/>
  <c r="F997" i="14"/>
  <c r="F998" i="14"/>
  <c r="F999" i="14"/>
  <c r="F1000" i="14"/>
  <c r="F1001" i="14"/>
  <c r="F1002" i="14"/>
  <c r="F1003" i="14"/>
  <c r="F1004" i="14"/>
  <c r="F1005" i="14"/>
  <c r="F1006" i="14"/>
  <c r="F1007" i="14"/>
  <c r="F1008" i="14"/>
  <c r="F1009" i="14"/>
  <c r="F1010" i="14"/>
  <c r="F1011" i="14"/>
  <c r="F1012" i="14"/>
  <c r="F1013" i="14"/>
  <c r="F1014" i="14"/>
  <c r="F1015" i="14"/>
  <c r="F2" i="14"/>
  <c r="D20" i="12"/>
  <c r="D18" i="12"/>
  <c r="D16" i="12"/>
  <c r="D31" i="9"/>
  <c r="D19" i="9"/>
  <c r="D9" i="9"/>
  <c r="D7" i="9"/>
  <c r="D27" i="9" s="1"/>
  <c r="D35" i="9"/>
  <c r="K1015" i="14"/>
  <c r="L1015" i="14" s="1"/>
  <c r="K1014" i="14"/>
  <c r="L1014" i="14" s="1"/>
  <c r="K1013" i="14"/>
  <c r="L1013" i="14"/>
  <c r="K1012" i="14"/>
  <c r="L1012" i="14" s="1"/>
  <c r="K1011" i="14"/>
  <c r="L1011" i="14" s="1"/>
  <c r="K1010" i="14"/>
  <c r="L1010" i="14" s="1"/>
  <c r="K1009" i="14"/>
  <c r="L1009" i="14"/>
  <c r="K1008" i="14"/>
  <c r="L1008" i="14"/>
  <c r="K1007" i="14"/>
  <c r="L1007" i="14"/>
  <c r="K1006" i="14"/>
  <c r="L1006" i="14" s="1"/>
  <c r="K1005" i="14"/>
  <c r="L1005" i="14"/>
  <c r="K1004" i="14"/>
  <c r="L1004" i="14" s="1"/>
  <c r="K1003" i="14"/>
  <c r="L1003" i="14"/>
  <c r="K1002" i="14"/>
  <c r="L1002" i="14" s="1"/>
  <c r="K1001" i="14"/>
  <c r="L1001" i="14" s="1"/>
  <c r="K1000" i="14"/>
  <c r="L1000" i="14"/>
  <c r="K999" i="14"/>
  <c r="L999" i="14" s="1"/>
  <c r="K998" i="14"/>
  <c r="L998" i="14" s="1"/>
  <c r="K997" i="14"/>
  <c r="L997" i="14"/>
  <c r="K996" i="14"/>
  <c r="L996" i="14"/>
  <c r="K995" i="14"/>
  <c r="L995" i="14" s="1"/>
  <c r="K994" i="14"/>
  <c r="L994" i="14"/>
  <c r="K993" i="14"/>
  <c r="L993" i="14"/>
  <c r="K992" i="14"/>
  <c r="L992" i="14" s="1"/>
  <c r="K991" i="14"/>
  <c r="L991" i="14" s="1"/>
  <c r="K990" i="14"/>
  <c r="L990" i="14"/>
  <c r="K989" i="14"/>
  <c r="L989" i="14"/>
  <c r="K988" i="14"/>
  <c r="L988" i="14" s="1"/>
  <c r="K987" i="14"/>
  <c r="L987" i="14" s="1"/>
  <c r="K986" i="14"/>
  <c r="L986" i="14" s="1"/>
  <c r="K985" i="14"/>
  <c r="L985" i="14"/>
  <c r="K984" i="14"/>
  <c r="L984" i="14" s="1"/>
  <c r="K983" i="14"/>
  <c r="L983" i="14" s="1"/>
  <c r="K982" i="14"/>
  <c r="L982" i="14" s="1"/>
  <c r="K981" i="14"/>
  <c r="L981" i="14" s="1"/>
  <c r="K980" i="14"/>
  <c r="L980" i="14"/>
  <c r="K979" i="14"/>
  <c r="L979" i="14" s="1"/>
  <c r="K978" i="14"/>
  <c r="L978" i="14" s="1"/>
  <c r="K977" i="14"/>
  <c r="L977" i="14" s="1"/>
  <c r="K976" i="14"/>
  <c r="L976" i="14"/>
  <c r="K975" i="14"/>
  <c r="L975" i="14"/>
  <c r="K974" i="14"/>
  <c r="L974" i="14" s="1"/>
  <c r="K973" i="14"/>
  <c r="L973" i="14"/>
  <c r="K972" i="14"/>
  <c r="L972" i="14" s="1"/>
  <c r="K971" i="14"/>
  <c r="L971" i="14" s="1"/>
  <c r="K970" i="14"/>
  <c r="L970" i="14" s="1"/>
  <c r="K969" i="14"/>
  <c r="L969" i="14"/>
  <c r="K968" i="14"/>
  <c r="L968" i="14"/>
  <c r="K967" i="14"/>
  <c r="L967" i="14" s="1"/>
  <c r="K966" i="14"/>
  <c r="L966" i="14" s="1"/>
  <c r="K965" i="14"/>
  <c r="L965" i="14"/>
  <c r="K964" i="14"/>
  <c r="L964" i="14"/>
  <c r="K963" i="14"/>
  <c r="L963" i="14"/>
  <c r="K962" i="14"/>
  <c r="L962" i="14" s="1"/>
  <c r="K961" i="14"/>
  <c r="L961" i="14" s="1"/>
  <c r="K960" i="14"/>
  <c r="L960" i="14"/>
  <c r="K959" i="14"/>
  <c r="L959" i="14"/>
  <c r="K958" i="14"/>
  <c r="L958" i="14" s="1"/>
  <c r="K957" i="14"/>
  <c r="L957" i="14"/>
  <c r="K956" i="14"/>
  <c r="L956" i="14" s="1"/>
  <c r="K955" i="14"/>
  <c r="L955" i="14" s="1"/>
  <c r="K954" i="14"/>
  <c r="L954" i="14" s="1"/>
  <c r="K953" i="14"/>
  <c r="L953" i="14"/>
  <c r="K952" i="14"/>
  <c r="L952" i="14" s="1"/>
  <c r="K951" i="14"/>
  <c r="L951" i="14" s="1"/>
  <c r="K950" i="14"/>
  <c r="L950" i="14"/>
  <c r="K949" i="14"/>
  <c r="L949" i="14" s="1"/>
  <c r="K948" i="14"/>
  <c r="L948" i="14" s="1"/>
  <c r="K947" i="14"/>
  <c r="L947" i="14"/>
  <c r="K946" i="14"/>
  <c r="L946" i="14"/>
  <c r="K945" i="14"/>
  <c r="L945" i="14" s="1"/>
  <c r="K944" i="14"/>
  <c r="L944" i="14" s="1"/>
  <c r="K943" i="14"/>
  <c r="L943" i="14"/>
  <c r="K942" i="14"/>
  <c r="L942" i="14" s="1"/>
  <c r="K941" i="14"/>
  <c r="L941" i="14" s="1"/>
  <c r="K940" i="14"/>
  <c r="L940" i="14"/>
  <c r="K939" i="14"/>
  <c r="L939" i="14" s="1"/>
  <c r="K938" i="14"/>
  <c r="L938" i="14"/>
  <c r="K937" i="14"/>
  <c r="L937" i="14" s="1"/>
  <c r="K936" i="14"/>
  <c r="L936" i="14" s="1"/>
  <c r="K935" i="14"/>
  <c r="L935" i="14"/>
  <c r="K934" i="14"/>
  <c r="L934" i="14" s="1"/>
  <c r="K933" i="14"/>
  <c r="L933" i="14"/>
  <c r="K932" i="14"/>
  <c r="L932" i="14" s="1"/>
  <c r="K931" i="14"/>
  <c r="L931" i="14" s="1"/>
  <c r="K930" i="14"/>
  <c r="L930" i="14"/>
  <c r="K929" i="14"/>
  <c r="L929" i="14"/>
  <c r="K928" i="14"/>
  <c r="L928" i="14" s="1"/>
  <c r="K927" i="14"/>
  <c r="L927" i="14"/>
  <c r="K926" i="14"/>
  <c r="L926" i="14" s="1"/>
  <c r="K925" i="14"/>
  <c r="L925" i="14"/>
  <c r="K924" i="14"/>
  <c r="L924" i="14" s="1"/>
  <c r="K923" i="14"/>
  <c r="L923" i="14" s="1"/>
  <c r="K922" i="14"/>
  <c r="L922" i="14" s="1"/>
  <c r="K921" i="14"/>
  <c r="L921" i="14" s="1"/>
  <c r="K920" i="14"/>
  <c r="L920" i="14"/>
  <c r="K919" i="14"/>
  <c r="L919" i="14"/>
  <c r="K918" i="14"/>
  <c r="L918" i="14"/>
  <c r="K917" i="14"/>
  <c r="L917" i="14" s="1"/>
  <c r="K916" i="14"/>
  <c r="L916" i="14" s="1"/>
  <c r="K915" i="14"/>
  <c r="L915" i="14" s="1"/>
  <c r="K914" i="14"/>
  <c r="L914" i="14" s="1"/>
  <c r="K913" i="14"/>
  <c r="L913" i="14"/>
  <c r="K912" i="14"/>
  <c r="L912" i="14" s="1"/>
  <c r="K911" i="14"/>
  <c r="L911" i="14" s="1"/>
  <c r="K910" i="14"/>
  <c r="L910" i="14" s="1"/>
  <c r="K909" i="14"/>
  <c r="L909" i="14"/>
  <c r="K908" i="14"/>
  <c r="L908" i="14"/>
  <c r="K907" i="14"/>
  <c r="L907" i="14"/>
  <c r="K906" i="14"/>
  <c r="L906" i="14" s="1"/>
  <c r="K905" i="14"/>
  <c r="L905" i="14"/>
  <c r="K904" i="14"/>
  <c r="L904" i="14" s="1"/>
  <c r="K903" i="14"/>
  <c r="L903" i="14"/>
  <c r="K902" i="14"/>
  <c r="L902" i="14" s="1"/>
  <c r="K901" i="14"/>
  <c r="L901" i="14" s="1"/>
  <c r="K900" i="14"/>
  <c r="L900" i="14"/>
  <c r="K899" i="14"/>
  <c r="L899" i="14" s="1"/>
  <c r="K898" i="14"/>
  <c r="L898" i="14" s="1"/>
  <c r="K897" i="14"/>
  <c r="L897" i="14"/>
  <c r="K896" i="14"/>
  <c r="L896" i="14"/>
  <c r="K895" i="14"/>
  <c r="L895" i="14" s="1"/>
  <c r="K894" i="14"/>
  <c r="L894" i="14"/>
  <c r="K893" i="14"/>
  <c r="L893" i="14"/>
  <c r="K892" i="14"/>
  <c r="L892" i="14" s="1"/>
  <c r="K891" i="14"/>
  <c r="L891" i="14" s="1"/>
  <c r="K890" i="14"/>
  <c r="L890" i="14"/>
  <c r="K889" i="14"/>
  <c r="L889" i="14"/>
  <c r="K888" i="14"/>
  <c r="L888" i="14" s="1"/>
  <c r="K887" i="14"/>
  <c r="L887" i="14" s="1"/>
  <c r="K886" i="14"/>
  <c r="L886" i="14" s="1"/>
  <c r="K885" i="14"/>
  <c r="L885" i="14"/>
  <c r="K884" i="14"/>
  <c r="L884" i="14" s="1"/>
  <c r="K883" i="14"/>
  <c r="L883" i="14" s="1"/>
  <c r="K882" i="14"/>
  <c r="L882" i="14" s="1"/>
  <c r="K881" i="14"/>
  <c r="L881" i="14" s="1"/>
  <c r="K880" i="14"/>
  <c r="L880" i="14"/>
  <c r="K879" i="14"/>
  <c r="L879" i="14" s="1"/>
  <c r="K878" i="14"/>
  <c r="L878" i="14" s="1"/>
  <c r="K877" i="14"/>
  <c r="L877" i="14" s="1"/>
  <c r="K876" i="14"/>
  <c r="L876" i="14"/>
  <c r="K875" i="14"/>
  <c r="L875" i="14"/>
  <c r="K874" i="14"/>
  <c r="L874" i="14" s="1"/>
  <c r="K873" i="14"/>
  <c r="L873" i="14"/>
  <c r="K872" i="14"/>
  <c r="L872" i="14" s="1"/>
  <c r="K871" i="14"/>
  <c r="L871" i="14" s="1"/>
  <c r="K870" i="14"/>
  <c r="L870" i="14" s="1"/>
  <c r="K869" i="14"/>
  <c r="L869" i="14"/>
  <c r="K868" i="14"/>
  <c r="L868" i="14"/>
  <c r="K867" i="14"/>
  <c r="L867" i="14" s="1"/>
  <c r="K866" i="14"/>
  <c r="L866" i="14" s="1"/>
  <c r="D8" i="12" s="1"/>
  <c r="D12" i="12" s="1"/>
  <c r="K865" i="14"/>
  <c r="L865" i="14"/>
  <c r="K864" i="14"/>
  <c r="L864" i="14"/>
  <c r="K863" i="14"/>
  <c r="L863" i="14"/>
  <c r="K862" i="14"/>
  <c r="L862" i="14" s="1"/>
  <c r="K861" i="14"/>
  <c r="L861" i="14" s="1"/>
  <c r="K860" i="14"/>
  <c r="L860" i="14"/>
  <c r="K859" i="14"/>
  <c r="L859" i="14"/>
  <c r="K858" i="14"/>
  <c r="L858" i="14" s="1"/>
  <c r="K857" i="14"/>
  <c r="L857" i="14"/>
  <c r="K856" i="14"/>
  <c r="L856" i="14" s="1"/>
  <c r="K855" i="14"/>
  <c r="L855" i="14" s="1"/>
  <c r="K854" i="14"/>
  <c r="L854" i="14" s="1"/>
  <c r="K853" i="14"/>
  <c r="L853" i="14"/>
  <c r="K852" i="14"/>
  <c r="L852" i="14" s="1"/>
  <c r="K851" i="14"/>
  <c r="L851" i="14" s="1"/>
  <c r="K850" i="14"/>
  <c r="L850" i="14"/>
  <c r="K849" i="14"/>
  <c r="L849" i="14" s="1"/>
  <c r="K848" i="14"/>
  <c r="L848" i="14" s="1"/>
  <c r="K847" i="14"/>
  <c r="L847" i="14"/>
  <c r="K846" i="14"/>
  <c r="L846" i="14"/>
  <c r="K845" i="14"/>
  <c r="L845" i="14" s="1"/>
  <c r="K844" i="14"/>
  <c r="L844" i="14" s="1"/>
  <c r="K843" i="14"/>
  <c r="L843" i="14"/>
  <c r="K842" i="14"/>
  <c r="L842" i="14" s="1"/>
  <c r="K841" i="14"/>
  <c r="L841" i="14" s="1"/>
  <c r="K840" i="14"/>
  <c r="L840" i="14"/>
  <c r="K839" i="14"/>
  <c r="L839" i="14" s="1"/>
  <c r="K838" i="14"/>
  <c r="L838" i="14"/>
  <c r="K837" i="14"/>
  <c r="L837" i="14" s="1"/>
  <c r="K836" i="14"/>
  <c r="L836" i="14" s="1"/>
  <c r="K835" i="14"/>
  <c r="L835" i="14"/>
  <c r="K834" i="14"/>
  <c r="L834" i="14" s="1"/>
  <c r="K833" i="14"/>
  <c r="L833" i="14"/>
  <c r="K832" i="14"/>
  <c r="L832" i="14" s="1"/>
  <c r="K831" i="14"/>
  <c r="L831" i="14" s="1"/>
  <c r="K830" i="14"/>
  <c r="L830" i="14"/>
  <c r="K829" i="14"/>
  <c r="L829" i="14"/>
  <c r="K828" i="14"/>
  <c r="L828" i="14" s="1"/>
  <c r="K827" i="14"/>
  <c r="L827" i="14"/>
  <c r="K826" i="14"/>
  <c r="L826" i="14" s="1"/>
  <c r="K825" i="14"/>
  <c r="L825" i="14"/>
  <c r="K824" i="14"/>
  <c r="L824" i="14" s="1"/>
  <c r="K823" i="14"/>
  <c r="L823" i="14" s="1"/>
  <c r="K822" i="14"/>
  <c r="L822" i="14" s="1"/>
  <c r="K821" i="14"/>
  <c r="L821" i="14" s="1"/>
  <c r="K820" i="14"/>
  <c r="L820" i="14"/>
  <c r="K819" i="14"/>
  <c r="L819" i="14"/>
  <c r="K818" i="14"/>
  <c r="L818" i="14"/>
  <c r="K817" i="14"/>
  <c r="L817" i="14" s="1"/>
  <c r="K816" i="14"/>
  <c r="L816" i="14" s="1"/>
  <c r="K815" i="14"/>
  <c r="L815" i="14" s="1"/>
  <c r="K814" i="14"/>
  <c r="L814" i="14" s="1"/>
  <c r="K813" i="14"/>
  <c r="L813" i="14"/>
  <c r="K812" i="14"/>
  <c r="L812" i="14" s="1"/>
  <c r="K811" i="14"/>
  <c r="L811" i="14" s="1"/>
  <c r="K810" i="14"/>
  <c r="L810" i="14" s="1"/>
  <c r="K809" i="14"/>
  <c r="L809" i="14"/>
  <c r="K808" i="14"/>
  <c r="L808" i="14"/>
  <c r="K807" i="14"/>
  <c r="L807" i="14"/>
  <c r="K806" i="14"/>
  <c r="L806" i="14" s="1"/>
  <c r="K805" i="14"/>
  <c r="L805" i="14"/>
  <c r="K804" i="14"/>
  <c r="L804" i="14" s="1"/>
  <c r="K803" i="14"/>
  <c r="L803" i="14"/>
  <c r="K802" i="14"/>
  <c r="L802" i="14" s="1"/>
  <c r="K801" i="14"/>
  <c r="L801" i="14" s="1"/>
  <c r="K800" i="14"/>
  <c r="L800" i="14"/>
  <c r="K799" i="14"/>
  <c r="L799" i="14" s="1"/>
  <c r="K798" i="14"/>
  <c r="L798" i="14" s="1"/>
  <c r="K797" i="14"/>
  <c r="L797" i="14"/>
  <c r="K796" i="14"/>
  <c r="L796" i="14"/>
  <c r="K795" i="14"/>
  <c r="L795" i="14" s="1"/>
  <c r="K794" i="14"/>
  <c r="L794" i="14"/>
  <c r="K793" i="14"/>
  <c r="L793" i="14"/>
  <c r="K792" i="14"/>
  <c r="L792" i="14" s="1"/>
  <c r="K791" i="14"/>
  <c r="L791" i="14" s="1"/>
  <c r="K790" i="14"/>
  <c r="L790" i="14"/>
  <c r="K789" i="14"/>
  <c r="L789" i="14"/>
  <c r="K788" i="14"/>
  <c r="L788" i="14" s="1"/>
  <c r="K787" i="14"/>
  <c r="L787" i="14" s="1"/>
  <c r="K786" i="14"/>
  <c r="L786" i="14" s="1"/>
  <c r="K785" i="14"/>
  <c r="L785" i="14"/>
  <c r="K784" i="14"/>
  <c r="L784" i="14" s="1"/>
  <c r="K783" i="14"/>
  <c r="L783" i="14" s="1"/>
  <c r="K782" i="14"/>
  <c r="L782" i="14" s="1"/>
  <c r="K781" i="14"/>
  <c r="L781" i="14" s="1"/>
  <c r="K780" i="14"/>
  <c r="L780" i="14"/>
  <c r="K779" i="14"/>
  <c r="L779" i="14" s="1"/>
  <c r="K778" i="14"/>
  <c r="L778" i="14" s="1"/>
  <c r="K777" i="14"/>
  <c r="L777" i="14" s="1"/>
  <c r="K776" i="14"/>
  <c r="L776" i="14"/>
  <c r="K775" i="14"/>
  <c r="L775" i="14"/>
  <c r="K774" i="14"/>
  <c r="L774" i="14" s="1"/>
  <c r="K773" i="14"/>
  <c r="L773" i="14"/>
  <c r="K772" i="14"/>
  <c r="L772" i="14" s="1"/>
  <c r="K771" i="14"/>
  <c r="L771" i="14" s="1"/>
  <c r="K770" i="14"/>
  <c r="L770" i="14" s="1"/>
  <c r="K769" i="14"/>
  <c r="L769" i="14"/>
  <c r="K768" i="14"/>
  <c r="L768" i="14"/>
  <c r="K767" i="14"/>
  <c r="L767" i="14" s="1"/>
  <c r="K766" i="14"/>
  <c r="L766" i="14" s="1"/>
  <c r="K765" i="14"/>
  <c r="L765" i="14"/>
  <c r="K764" i="14"/>
  <c r="L764" i="14"/>
  <c r="K763" i="14"/>
  <c r="L763" i="14"/>
  <c r="K762" i="14"/>
  <c r="L762" i="14" s="1"/>
  <c r="K761" i="14"/>
  <c r="L761" i="14" s="1"/>
  <c r="K760" i="14"/>
  <c r="L760" i="14"/>
  <c r="K759" i="14"/>
  <c r="L759" i="14"/>
  <c r="K758" i="14"/>
  <c r="L758" i="14" s="1"/>
  <c r="K757" i="14"/>
  <c r="L757" i="14"/>
  <c r="K756" i="14"/>
  <c r="L756" i="14" s="1"/>
  <c r="K755" i="14"/>
  <c r="L755" i="14" s="1"/>
  <c r="K754" i="14"/>
  <c r="L754" i="14" s="1"/>
  <c r="K753" i="14"/>
  <c r="L753" i="14"/>
  <c r="K752" i="14"/>
  <c r="L752" i="14" s="1"/>
  <c r="K751" i="14"/>
  <c r="L751" i="14" s="1"/>
  <c r="K750" i="14"/>
  <c r="L750" i="14"/>
  <c r="K749" i="14"/>
  <c r="L749" i="14" s="1"/>
  <c r="K748" i="14"/>
  <c r="L748" i="14" s="1"/>
  <c r="K747" i="14"/>
  <c r="L747" i="14"/>
  <c r="K746" i="14"/>
  <c r="L746" i="14"/>
  <c r="K745" i="14"/>
  <c r="L745" i="14" s="1"/>
  <c r="K744" i="14"/>
  <c r="L744" i="14" s="1"/>
  <c r="K743" i="14"/>
  <c r="L743" i="14"/>
  <c r="K742" i="14"/>
  <c r="L742" i="14" s="1"/>
  <c r="K741" i="14"/>
  <c r="L741" i="14" s="1"/>
  <c r="K740" i="14"/>
  <c r="L740" i="14"/>
  <c r="K739" i="14"/>
  <c r="L739" i="14" s="1"/>
  <c r="K738" i="14"/>
  <c r="L738" i="14"/>
  <c r="K737" i="14"/>
  <c r="L737" i="14" s="1"/>
  <c r="K736" i="14"/>
  <c r="L736" i="14" s="1"/>
  <c r="K735" i="14"/>
  <c r="L735" i="14"/>
  <c r="K734" i="14"/>
  <c r="L734" i="14" s="1"/>
  <c r="K733" i="14"/>
  <c r="L733" i="14"/>
  <c r="K732" i="14"/>
  <c r="L732" i="14" s="1"/>
  <c r="K731" i="14"/>
  <c r="L731" i="14" s="1"/>
  <c r="K730" i="14"/>
  <c r="L730" i="14"/>
  <c r="K729" i="14"/>
  <c r="L729" i="14"/>
  <c r="K728" i="14"/>
  <c r="L728" i="14" s="1"/>
  <c r="K727" i="14"/>
  <c r="L727" i="14"/>
  <c r="K726" i="14"/>
  <c r="L726" i="14" s="1"/>
  <c r="K725" i="14"/>
  <c r="L725" i="14"/>
  <c r="K724" i="14"/>
  <c r="L724" i="14" s="1"/>
  <c r="K723" i="14"/>
  <c r="L723" i="14" s="1"/>
  <c r="K722" i="14"/>
  <c r="L722" i="14" s="1"/>
  <c r="K721" i="14"/>
  <c r="L721" i="14" s="1"/>
  <c r="K720" i="14"/>
  <c r="L720" i="14"/>
  <c r="K719" i="14"/>
  <c r="L719" i="14"/>
  <c r="K718" i="14"/>
  <c r="L718" i="14"/>
  <c r="K717" i="14"/>
  <c r="L717" i="14" s="1"/>
  <c r="K716" i="14"/>
  <c r="L716" i="14" s="1"/>
  <c r="K715" i="14"/>
  <c r="L715" i="14" s="1"/>
  <c r="K714" i="14"/>
  <c r="L714" i="14" s="1"/>
  <c r="K713" i="14"/>
  <c r="L713" i="14"/>
  <c r="K712" i="14"/>
  <c r="L712" i="14" s="1"/>
  <c r="K711" i="14"/>
  <c r="L711" i="14" s="1"/>
  <c r="K710" i="14"/>
  <c r="L710" i="14" s="1"/>
  <c r="K709" i="14"/>
  <c r="L709" i="14"/>
  <c r="K708" i="14"/>
  <c r="L708" i="14"/>
  <c r="K707" i="14"/>
  <c r="L707" i="14"/>
  <c r="K706" i="14"/>
  <c r="L706" i="14" s="1"/>
  <c r="K705" i="14"/>
  <c r="L705" i="14"/>
  <c r="K704" i="14"/>
  <c r="L704" i="14" s="1"/>
  <c r="K703" i="14"/>
  <c r="L703" i="14"/>
  <c r="K702" i="14"/>
  <c r="L702" i="14" s="1"/>
  <c r="K701" i="14"/>
  <c r="L701" i="14" s="1"/>
  <c r="K700" i="14"/>
  <c r="L700" i="14"/>
  <c r="K699" i="14"/>
  <c r="L699" i="14" s="1"/>
  <c r="K698" i="14"/>
  <c r="L698" i="14" s="1"/>
  <c r="K697" i="14"/>
  <c r="L697" i="14"/>
  <c r="K696" i="14"/>
  <c r="L696" i="14"/>
  <c r="K695" i="14"/>
  <c r="L695" i="14" s="1"/>
  <c r="K694" i="14"/>
  <c r="L694" i="14"/>
  <c r="K693" i="14"/>
  <c r="L693" i="14"/>
  <c r="K692" i="14"/>
  <c r="L692" i="14" s="1"/>
  <c r="K691" i="14"/>
  <c r="L691" i="14" s="1"/>
  <c r="K690" i="14"/>
  <c r="L690" i="14"/>
  <c r="K689" i="14"/>
  <c r="L689" i="14"/>
  <c r="K688" i="14"/>
  <c r="L688" i="14" s="1"/>
  <c r="K687" i="14"/>
  <c r="L687" i="14" s="1"/>
  <c r="K686" i="14"/>
  <c r="L686" i="14" s="1"/>
  <c r="K685" i="14"/>
  <c r="L685" i="14"/>
  <c r="K684" i="14"/>
  <c r="L684" i="14" s="1"/>
  <c r="K683" i="14"/>
  <c r="L683" i="14" s="1"/>
  <c r="K682" i="14"/>
  <c r="L682" i="14" s="1"/>
  <c r="K681" i="14"/>
  <c r="L681" i="14" s="1"/>
  <c r="K680" i="14"/>
  <c r="L680" i="14"/>
  <c r="K679" i="14"/>
  <c r="L679" i="14" s="1"/>
  <c r="K678" i="14"/>
  <c r="L678" i="14" s="1"/>
  <c r="K677" i="14"/>
  <c r="L677" i="14" s="1"/>
  <c r="K676" i="14"/>
  <c r="L676" i="14"/>
  <c r="K675" i="14"/>
  <c r="L675" i="14"/>
  <c r="K674" i="14"/>
  <c r="L674" i="14" s="1"/>
  <c r="K673" i="14"/>
  <c r="L673" i="14"/>
  <c r="K672" i="14"/>
  <c r="L672" i="14" s="1"/>
  <c r="K671" i="14"/>
  <c r="L671" i="14" s="1"/>
  <c r="K670" i="14"/>
  <c r="L670" i="14" s="1"/>
  <c r="K669" i="14"/>
  <c r="L669" i="14"/>
  <c r="K668" i="14"/>
  <c r="L668" i="14"/>
  <c r="K667" i="14"/>
  <c r="L667" i="14" s="1"/>
  <c r="K666" i="14"/>
  <c r="L666" i="14" s="1"/>
  <c r="K665" i="14"/>
  <c r="L665" i="14"/>
  <c r="K664" i="14"/>
  <c r="L664" i="14"/>
  <c r="K663" i="14"/>
  <c r="L663" i="14"/>
  <c r="K662" i="14"/>
  <c r="L662" i="14" s="1"/>
  <c r="K661" i="14"/>
  <c r="L661" i="14" s="1"/>
  <c r="K660" i="14"/>
  <c r="L660" i="14"/>
  <c r="K659" i="14"/>
  <c r="L659" i="14"/>
  <c r="K658" i="14"/>
  <c r="L658" i="14" s="1"/>
  <c r="K657" i="14"/>
  <c r="L657" i="14"/>
  <c r="K656" i="14"/>
  <c r="L656" i="14" s="1"/>
  <c r="K655" i="14"/>
  <c r="L655" i="14" s="1"/>
  <c r="K654" i="14"/>
  <c r="L654" i="14" s="1"/>
  <c r="K653" i="14"/>
  <c r="L653" i="14"/>
  <c r="K652" i="14"/>
  <c r="L652" i="14" s="1"/>
  <c r="K651" i="14"/>
  <c r="L651" i="14" s="1"/>
  <c r="K650" i="14"/>
  <c r="L650" i="14"/>
  <c r="K649" i="14"/>
  <c r="L649" i="14" s="1"/>
  <c r="K648" i="14"/>
  <c r="L648" i="14" s="1"/>
  <c r="K647" i="14"/>
  <c r="L647" i="14"/>
  <c r="K646" i="14"/>
  <c r="L646" i="14"/>
  <c r="K645" i="14"/>
  <c r="L645" i="14" s="1"/>
  <c r="K644" i="14"/>
  <c r="L644" i="14" s="1"/>
  <c r="K643" i="14"/>
  <c r="L643" i="14"/>
  <c r="K642" i="14"/>
  <c r="L642" i="14" s="1"/>
  <c r="K641" i="14"/>
  <c r="L641" i="14" s="1"/>
  <c r="K640" i="14"/>
  <c r="L640" i="14"/>
  <c r="K639" i="14"/>
  <c r="L639" i="14" s="1"/>
  <c r="K638" i="14"/>
  <c r="L638" i="14"/>
  <c r="K637" i="14"/>
  <c r="L637" i="14" s="1"/>
  <c r="K636" i="14"/>
  <c r="L636" i="14" s="1"/>
  <c r="K635" i="14"/>
  <c r="L635" i="14"/>
  <c r="K634" i="14"/>
  <c r="L634" i="14" s="1"/>
  <c r="K633" i="14"/>
  <c r="L633" i="14"/>
  <c r="K632" i="14"/>
  <c r="L632" i="14" s="1"/>
  <c r="K631" i="14"/>
  <c r="L631" i="14" s="1"/>
  <c r="K630" i="14"/>
  <c r="L630" i="14"/>
  <c r="K629" i="14"/>
  <c r="L629" i="14"/>
  <c r="K628" i="14"/>
  <c r="L628" i="14" s="1"/>
  <c r="K627" i="14"/>
  <c r="L627" i="14"/>
  <c r="K626" i="14"/>
  <c r="L626" i="14" s="1"/>
  <c r="K625" i="14"/>
  <c r="L625" i="14"/>
  <c r="K624" i="14"/>
  <c r="L624" i="14" s="1"/>
  <c r="K623" i="14"/>
  <c r="L623" i="14" s="1"/>
  <c r="K622" i="14"/>
  <c r="L622" i="14" s="1"/>
  <c r="K621" i="14"/>
  <c r="L621" i="14" s="1"/>
  <c r="K620" i="14"/>
  <c r="L620" i="14"/>
  <c r="K619" i="14"/>
  <c r="L619" i="14"/>
  <c r="K618" i="14"/>
  <c r="L618" i="14"/>
  <c r="K617" i="14"/>
  <c r="L617" i="14" s="1"/>
  <c r="K616" i="14"/>
  <c r="L616" i="14" s="1"/>
  <c r="K615" i="14"/>
  <c r="L615" i="14" s="1"/>
  <c r="K614" i="14"/>
  <c r="L614" i="14" s="1"/>
  <c r="K613" i="14"/>
  <c r="L613" i="14"/>
  <c r="K612" i="14"/>
  <c r="L612" i="14" s="1"/>
  <c r="K611" i="14"/>
  <c r="L611" i="14" s="1"/>
  <c r="K610" i="14"/>
  <c r="L610" i="14" s="1"/>
  <c r="K609" i="14"/>
  <c r="L609" i="14"/>
  <c r="K608" i="14"/>
  <c r="L608" i="14"/>
  <c r="K607" i="14"/>
  <c r="L607" i="14"/>
  <c r="K606" i="14"/>
  <c r="L606" i="14" s="1"/>
  <c r="K605" i="14"/>
  <c r="L605" i="14"/>
  <c r="K604" i="14"/>
  <c r="L604" i="14" s="1"/>
  <c r="K603" i="14"/>
  <c r="L603" i="14"/>
  <c r="K602" i="14"/>
  <c r="L602" i="14" s="1"/>
  <c r="K601" i="14"/>
  <c r="L601" i="14" s="1"/>
  <c r="K600" i="14"/>
  <c r="L600" i="14"/>
  <c r="K599" i="14"/>
  <c r="L599" i="14" s="1"/>
  <c r="K598" i="14"/>
  <c r="L598" i="14" s="1"/>
  <c r="K597" i="14"/>
  <c r="L597" i="14"/>
  <c r="K596" i="14"/>
  <c r="L596" i="14"/>
  <c r="K595" i="14"/>
  <c r="L595" i="14" s="1"/>
  <c r="K594" i="14"/>
  <c r="L594" i="14"/>
  <c r="K593" i="14"/>
  <c r="L593" i="14"/>
  <c r="K592" i="14"/>
  <c r="L592" i="14" s="1"/>
  <c r="K591" i="14"/>
  <c r="L591" i="14" s="1"/>
  <c r="K590" i="14"/>
  <c r="L590" i="14"/>
  <c r="K589" i="14"/>
  <c r="L589" i="14" s="1"/>
  <c r="K588" i="14"/>
  <c r="L588" i="14" s="1"/>
  <c r="K587" i="14"/>
  <c r="L587" i="14"/>
  <c r="K586" i="14"/>
  <c r="L586" i="14" s="1"/>
  <c r="K585" i="14"/>
  <c r="L585" i="14" s="1"/>
  <c r="K584" i="14"/>
  <c r="L584" i="14" s="1"/>
  <c r="K583" i="14"/>
  <c r="L583" i="14"/>
  <c r="K582" i="14"/>
  <c r="L582" i="14" s="1"/>
  <c r="K581" i="14"/>
  <c r="L581" i="14" s="1"/>
  <c r="K580" i="14"/>
  <c r="L580" i="14"/>
  <c r="K579" i="14"/>
  <c r="L579" i="14"/>
  <c r="K578" i="14"/>
  <c r="L578" i="14" s="1"/>
  <c r="K577" i="14"/>
  <c r="L577" i="14" s="1"/>
  <c r="K576" i="14"/>
  <c r="L576" i="14"/>
  <c r="K575" i="14"/>
  <c r="L575" i="14"/>
  <c r="K574" i="14"/>
  <c r="L574" i="14"/>
  <c r="K573" i="14"/>
  <c r="L573" i="14" s="1"/>
  <c r="K572" i="14"/>
  <c r="L572" i="14" s="1"/>
  <c r="K571" i="14"/>
  <c r="L571" i="14" s="1"/>
  <c r="K570" i="14"/>
  <c r="L570" i="14"/>
  <c r="K569" i="14"/>
  <c r="L569" i="14" s="1"/>
  <c r="K568" i="14"/>
  <c r="L568" i="14"/>
  <c r="K567" i="14"/>
  <c r="L567" i="14" s="1"/>
  <c r="K566" i="14"/>
  <c r="L566" i="14" s="1"/>
  <c r="K565" i="14"/>
  <c r="L565" i="14" s="1"/>
  <c r="K564" i="14"/>
  <c r="L564" i="14"/>
  <c r="K563" i="14"/>
  <c r="L563" i="14"/>
  <c r="K562" i="14"/>
  <c r="L562" i="14" s="1"/>
  <c r="K561" i="14"/>
  <c r="L561" i="14" s="1"/>
  <c r="K560" i="14"/>
  <c r="L560" i="14" s="1"/>
  <c r="K559" i="14"/>
  <c r="L559" i="14" s="1"/>
  <c r="K558" i="14"/>
  <c r="L558" i="14"/>
  <c r="K557" i="14"/>
  <c r="L557" i="14"/>
  <c r="K556" i="14"/>
  <c r="L556" i="14" s="1"/>
  <c r="K555" i="14"/>
  <c r="L555" i="14" s="1"/>
  <c r="K554" i="14"/>
  <c r="L554" i="14"/>
  <c r="K553" i="14"/>
  <c r="L553" i="14"/>
  <c r="K552" i="14"/>
  <c r="L552" i="14" s="1"/>
  <c r="K551" i="14"/>
  <c r="L551" i="14" s="1"/>
  <c r="K550" i="14"/>
  <c r="L550" i="14" s="1"/>
  <c r="K549" i="14"/>
  <c r="L549" i="14"/>
  <c r="K548" i="14"/>
  <c r="L548" i="14" s="1"/>
  <c r="K547" i="14"/>
  <c r="L547" i="14" s="1"/>
  <c r="K546" i="14"/>
  <c r="L546" i="14"/>
  <c r="K545" i="14"/>
  <c r="L545" i="14" s="1"/>
  <c r="K544" i="14"/>
  <c r="L544" i="14" s="1"/>
  <c r="K543" i="14"/>
  <c r="L543" i="14" s="1"/>
  <c r="K542" i="14"/>
  <c r="L542" i="14" s="1"/>
  <c r="K541" i="14"/>
  <c r="L541" i="14" s="1"/>
  <c r="K540" i="14"/>
  <c r="L540" i="14"/>
  <c r="K539" i="14"/>
  <c r="L539" i="14" s="1"/>
  <c r="K538" i="14"/>
  <c r="L538" i="14"/>
  <c r="K537" i="14"/>
  <c r="L537" i="14" s="1"/>
  <c r="K536" i="14"/>
  <c r="L536" i="14"/>
  <c r="K535" i="14"/>
  <c r="L535" i="14"/>
  <c r="K534" i="14"/>
  <c r="L534" i="14" s="1"/>
  <c r="K533" i="14"/>
  <c r="L533" i="14" s="1"/>
  <c r="K532" i="14"/>
  <c r="L532" i="14" s="1"/>
  <c r="K531" i="14"/>
  <c r="L531" i="14" s="1"/>
  <c r="K530" i="14"/>
  <c r="L530" i="14"/>
  <c r="K529" i="14"/>
  <c r="L529" i="14"/>
  <c r="K528" i="14"/>
  <c r="L528" i="14" s="1"/>
  <c r="K527" i="14"/>
  <c r="L527" i="14"/>
  <c r="K526" i="14"/>
  <c r="L526" i="14" s="1"/>
  <c r="K525" i="14"/>
  <c r="L525" i="14"/>
  <c r="K524" i="14"/>
  <c r="L524" i="14" s="1"/>
  <c r="K523" i="14"/>
  <c r="L523" i="14"/>
  <c r="K522" i="14"/>
  <c r="L522" i="14" s="1"/>
  <c r="K521" i="14"/>
  <c r="L521" i="14" s="1"/>
  <c r="K520" i="14"/>
  <c r="L520" i="14" s="1"/>
  <c r="K519" i="14"/>
  <c r="L519" i="14"/>
  <c r="K518" i="14"/>
  <c r="L518" i="14"/>
  <c r="K517" i="14"/>
  <c r="L517" i="14" s="1"/>
  <c r="K516" i="14"/>
  <c r="L516" i="14"/>
  <c r="K515" i="14"/>
  <c r="L515" i="14" s="1"/>
  <c r="K514" i="14"/>
  <c r="L514" i="14"/>
  <c r="K513" i="14"/>
  <c r="L513" i="14"/>
  <c r="K512" i="14"/>
  <c r="L512" i="14" s="1"/>
  <c r="K511" i="14"/>
  <c r="L511" i="14" s="1"/>
  <c r="K510" i="14"/>
  <c r="L510" i="14"/>
  <c r="K509" i="14"/>
  <c r="L509" i="14" s="1"/>
  <c r="K508" i="14"/>
  <c r="L508" i="14" s="1"/>
  <c r="K507" i="14"/>
  <c r="L507" i="14"/>
  <c r="K506" i="14"/>
  <c r="L506" i="14" s="1"/>
  <c r="K505" i="14"/>
  <c r="L505" i="14" s="1"/>
  <c r="K504" i="14"/>
  <c r="L504" i="14" s="1"/>
  <c r="K503" i="14"/>
  <c r="L503" i="14"/>
  <c r="K502" i="14"/>
  <c r="L502" i="14" s="1"/>
  <c r="K501" i="14"/>
  <c r="L501" i="14" s="1"/>
  <c r="K500" i="14"/>
  <c r="L500" i="14"/>
  <c r="K499" i="14"/>
  <c r="L499" i="14" s="1"/>
  <c r="K498" i="14"/>
  <c r="L498" i="14"/>
  <c r="K497" i="14"/>
  <c r="L497" i="14"/>
  <c r="K496" i="14"/>
  <c r="L496" i="14" s="1"/>
  <c r="K495" i="14"/>
  <c r="L495" i="14" s="1"/>
  <c r="K494" i="14"/>
  <c r="L494" i="14"/>
  <c r="K493" i="14"/>
  <c r="L493" i="14"/>
  <c r="K492" i="14"/>
  <c r="L492" i="14" s="1"/>
  <c r="K491" i="14"/>
  <c r="L491" i="14" s="1"/>
  <c r="K490" i="14"/>
  <c r="L490" i="14"/>
  <c r="K489" i="14"/>
  <c r="L489" i="14" s="1"/>
  <c r="K488" i="14"/>
  <c r="L488" i="14" s="1"/>
  <c r="K487" i="14"/>
  <c r="L487" i="14"/>
  <c r="K486" i="14"/>
  <c r="L486" i="14" s="1"/>
  <c r="K485" i="14"/>
  <c r="L485" i="14"/>
  <c r="K484" i="14"/>
  <c r="L484" i="14" s="1"/>
  <c r="K483" i="14"/>
  <c r="L483" i="14" s="1"/>
  <c r="K482" i="14"/>
  <c r="L482" i="14" s="1"/>
  <c r="K481" i="14"/>
  <c r="L481" i="14" s="1"/>
  <c r="K480" i="14"/>
  <c r="L480" i="14"/>
  <c r="K479" i="14"/>
  <c r="L479" i="14" s="1"/>
  <c r="K478" i="14"/>
  <c r="L478" i="14" s="1"/>
  <c r="K477" i="14"/>
  <c r="L477" i="14" s="1"/>
  <c r="K476" i="14"/>
  <c r="L476" i="14"/>
  <c r="K475" i="14"/>
  <c r="L475" i="14" s="1"/>
  <c r="K474" i="14"/>
  <c r="L474" i="14"/>
  <c r="K473" i="14"/>
  <c r="L473" i="14"/>
  <c r="K472" i="14"/>
  <c r="L472" i="14" s="1"/>
  <c r="K471" i="14"/>
  <c r="L471" i="14" s="1"/>
  <c r="K470" i="14"/>
  <c r="L470" i="14" s="1"/>
  <c r="K469" i="14"/>
  <c r="L469" i="14"/>
  <c r="K468" i="14"/>
  <c r="L468" i="14"/>
  <c r="K467" i="14"/>
  <c r="L467" i="14" s="1"/>
  <c r="K466" i="14"/>
  <c r="L466" i="14" s="1"/>
  <c r="K465" i="14"/>
  <c r="L465" i="14"/>
  <c r="K464" i="14"/>
  <c r="L464" i="14"/>
  <c r="K463" i="14"/>
  <c r="L463" i="14" s="1"/>
  <c r="K462" i="14"/>
  <c r="L462" i="14" s="1"/>
  <c r="K461" i="14"/>
  <c r="L461" i="14" s="1"/>
  <c r="K460" i="14"/>
  <c r="L460" i="14"/>
  <c r="K459" i="14"/>
  <c r="L459" i="14" s="1"/>
  <c r="K458" i="14"/>
  <c r="L458" i="14" s="1"/>
  <c r="K457" i="14"/>
  <c r="L457" i="14" s="1"/>
  <c r="K456" i="14"/>
  <c r="L456" i="14" s="1"/>
  <c r="K455" i="14"/>
  <c r="L455" i="14" s="1"/>
  <c r="K454" i="14"/>
  <c r="L454" i="14"/>
  <c r="K453" i="14"/>
  <c r="L453" i="14"/>
  <c r="K452" i="14"/>
  <c r="L452" i="14" s="1"/>
  <c r="K451" i="14"/>
  <c r="L451" i="14" s="1"/>
  <c r="K450" i="14"/>
  <c r="L450" i="14"/>
  <c r="K449" i="14"/>
  <c r="L449" i="14"/>
  <c r="K448" i="14"/>
  <c r="L448" i="14" s="1"/>
  <c r="K447" i="14"/>
  <c r="L447" i="14"/>
  <c r="K446" i="14"/>
  <c r="L446" i="14"/>
  <c r="K445" i="14"/>
  <c r="L445" i="14" s="1"/>
  <c r="K444" i="14"/>
  <c r="L444" i="14" s="1"/>
  <c r="K443" i="14"/>
  <c r="L443" i="14"/>
  <c r="K442" i="14"/>
  <c r="L442" i="14" s="1"/>
  <c r="K441" i="14"/>
  <c r="L441" i="14" s="1"/>
  <c r="K440" i="14"/>
  <c r="L440" i="14" s="1"/>
  <c r="K439" i="14"/>
  <c r="L439" i="14" s="1"/>
  <c r="K438" i="14"/>
  <c r="L438" i="14"/>
  <c r="K437" i="14"/>
  <c r="L437" i="14" s="1"/>
  <c r="K436" i="14"/>
  <c r="L436" i="14" s="1"/>
  <c r="K435" i="14"/>
  <c r="L435" i="14"/>
  <c r="K434" i="14"/>
  <c r="L434" i="14" s="1"/>
  <c r="K433" i="14"/>
  <c r="L433" i="14"/>
  <c r="K432" i="14"/>
  <c r="L432" i="14" s="1"/>
  <c r="K431" i="14"/>
  <c r="L431" i="14" s="1"/>
  <c r="K430" i="14"/>
  <c r="L430" i="14" s="1"/>
  <c r="K429" i="14"/>
  <c r="L429" i="14"/>
  <c r="K428" i="14"/>
  <c r="L428" i="14" s="1"/>
  <c r="K427" i="14"/>
  <c r="L427" i="14" s="1"/>
  <c r="K426" i="14"/>
  <c r="L426" i="14" s="1"/>
  <c r="K425" i="14"/>
  <c r="L425" i="14"/>
  <c r="K424" i="14"/>
  <c r="L424" i="14"/>
  <c r="K423" i="14"/>
  <c r="L423" i="14"/>
  <c r="K422" i="14"/>
  <c r="L422" i="14" s="1"/>
  <c r="K421" i="14"/>
  <c r="L421" i="14" s="1"/>
  <c r="K420" i="14"/>
  <c r="L420" i="14"/>
  <c r="K419" i="14"/>
  <c r="L419" i="14" s="1"/>
  <c r="K418" i="14"/>
  <c r="L418" i="14" s="1"/>
  <c r="K417" i="14"/>
  <c r="L417" i="14" s="1"/>
  <c r="K416" i="14"/>
  <c r="L416" i="14"/>
  <c r="K415" i="14"/>
  <c r="L415" i="14" s="1"/>
  <c r="K414" i="14"/>
  <c r="L414" i="14"/>
  <c r="K413" i="14"/>
  <c r="L413" i="14"/>
  <c r="K412" i="14"/>
  <c r="L412" i="14" s="1"/>
  <c r="K411" i="14"/>
  <c r="L411" i="14" s="1"/>
  <c r="K410" i="14"/>
  <c r="L410" i="14"/>
  <c r="K409" i="14"/>
  <c r="L409" i="14" s="1"/>
  <c r="K408" i="14"/>
  <c r="L408" i="14"/>
  <c r="K407" i="14"/>
  <c r="L407" i="14" s="1"/>
  <c r="K406" i="14"/>
  <c r="L406" i="14" s="1"/>
  <c r="K405" i="14"/>
  <c r="L405" i="14"/>
  <c r="K404" i="14"/>
  <c r="L404" i="14" s="1"/>
  <c r="K403" i="14"/>
  <c r="L403" i="14"/>
  <c r="K402" i="14"/>
  <c r="L402" i="14" s="1"/>
  <c r="K401" i="14"/>
  <c r="L401" i="14" s="1"/>
  <c r="K400" i="14"/>
  <c r="L400" i="14"/>
  <c r="K399" i="14"/>
  <c r="L399" i="14" s="1"/>
  <c r="K398" i="14"/>
  <c r="L398" i="14"/>
  <c r="K397" i="14"/>
  <c r="L397" i="14" s="1"/>
  <c r="K396" i="14"/>
  <c r="L396" i="14"/>
  <c r="K395" i="14"/>
  <c r="L395" i="14" s="1"/>
  <c r="K394" i="14"/>
  <c r="L394" i="14" s="1"/>
  <c r="K393" i="14"/>
  <c r="L393" i="14"/>
  <c r="K392" i="14"/>
  <c r="L392" i="14" s="1"/>
  <c r="K391" i="14"/>
  <c r="L391" i="14" s="1"/>
  <c r="K390" i="14"/>
  <c r="L390" i="14" s="1"/>
  <c r="K389" i="14"/>
  <c r="L389" i="14" s="1"/>
  <c r="K388" i="14"/>
  <c r="L388" i="14" s="1"/>
  <c r="K387" i="14"/>
  <c r="L387" i="14"/>
  <c r="K386" i="14"/>
  <c r="L386" i="14" s="1"/>
  <c r="K385" i="14"/>
  <c r="L385" i="14"/>
  <c r="K384" i="14"/>
  <c r="L384" i="14" s="1"/>
  <c r="K383" i="14"/>
  <c r="L383" i="14"/>
  <c r="K382" i="14"/>
  <c r="L382" i="14" s="1"/>
  <c r="K381" i="14"/>
  <c r="L381" i="14" s="1"/>
  <c r="K380" i="14"/>
  <c r="L380" i="14" s="1"/>
  <c r="K379" i="14"/>
  <c r="L379" i="14"/>
  <c r="K378" i="14"/>
  <c r="L378" i="14" s="1"/>
  <c r="K377" i="14"/>
  <c r="L377" i="14" s="1"/>
  <c r="K376" i="14"/>
  <c r="L376" i="14"/>
  <c r="K375" i="14"/>
  <c r="L375" i="14"/>
  <c r="K374" i="14"/>
  <c r="L374" i="14"/>
  <c r="K373" i="14"/>
  <c r="L373" i="14" s="1"/>
  <c r="K372" i="14"/>
  <c r="L372" i="14" s="1"/>
  <c r="K371" i="14"/>
  <c r="L371" i="14" s="1"/>
  <c r="K370" i="14"/>
  <c r="L370" i="14"/>
  <c r="K369" i="14"/>
  <c r="L369" i="14"/>
  <c r="K368" i="14"/>
  <c r="L368" i="14" s="1"/>
  <c r="K367" i="14"/>
  <c r="L367" i="14" s="1"/>
  <c r="K366" i="14"/>
  <c r="L366" i="14" s="1"/>
  <c r="K365" i="14"/>
  <c r="L365" i="14"/>
  <c r="K364" i="14"/>
  <c r="L364" i="14" s="1"/>
  <c r="K363" i="14"/>
  <c r="L363" i="14"/>
  <c r="K362" i="14"/>
  <c r="L362" i="14" s="1"/>
  <c r="K361" i="14"/>
  <c r="L361" i="14" s="1"/>
  <c r="K360" i="14"/>
  <c r="L360" i="14" s="1"/>
  <c r="K359" i="14"/>
  <c r="L359" i="14" s="1"/>
  <c r="K358" i="14"/>
  <c r="L358" i="14" s="1"/>
  <c r="K357" i="14"/>
  <c r="L357" i="14"/>
  <c r="K356" i="14"/>
  <c r="L356" i="14" s="1"/>
  <c r="K355" i="14"/>
  <c r="L355" i="14" s="1"/>
  <c r="K354" i="14"/>
  <c r="L354" i="14" s="1"/>
  <c r="K353" i="14"/>
  <c r="L353" i="14"/>
  <c r="K352" i="14"/>
  <c r="L352" i="14" s="1"/>
  <c r="K351" i="14"/>
  <c r="L351" i="14" s="1"/>
  <c r="K350" i="14"/>
  <c r="L350" i="14"/>
  <c r="K349" i="14"/>
  <c r="L349" i="14"/>
  <c r="K348" i="14"/>
  <c r="L348" i="14" s="1"/>
  <c r="K347" i="14"/>
  <c r="L347" i="14" s="1"/>
  <c r="K346" i="14"/>
  <c r="L346" i="14"/>
  <c r="K345" i="14"/>
  <c r="L345" i="14" s="1"/>
  <c r="K344" i="14"/>
  <c r="L344" i="14" s="1"/>
  <c r="K343" i="14"/>
  <c r="L343" i="14"/>
  <c r="K342" i="14"/>
  <c r="L342" i="14" s="1"/>
  <c r="K341" i="14"/>
  <c r="L341" i="14" s="1"/>
  <c r="K340" i="14"/>
  <c r="L340" i="14" s="1"/>
  <c r="K339" i="14"/>
  <c r="L339" i="14"/>
  <c r="K338" i="14"/>
  <c r="L338" i="14" s="1"/>
  <c r="K337" i="14"/>
  <c r="L337" i="14" s="1"/>
  <c r="K336" i="14"/>
  <c r="L336" i="14" s="1"/>
  <c r="K335" i="14"/>
  <c r="L335" i="14" s="1"/>
  <c r="K334" i="14"/>
  <c r="L334" i="14"/>
  <c r="K333" i="14"/>
  <c r="L333" i="14" s="1"/>
  <c r="K332" i="14"/>
  <c r="L332" i="14" s="1"/>
  <c r="K331" i="14"/>
  <c r="L331" i="14" s="1"/>
  <c r="K330" i="14"/>
  <c r="L330" i="14"/>
  <c r="K329" i="14"/>
  <c r="L329" i="14"/>
  <c r="K328" i="14"/>
  <c r="L328" i="14" s="1"/>
  <c r="K327" i="14"/>
  <c r="L327" i="14" s="1"/>
  <c r="K326" i="14"/>
  <c r="L326" i="14"/>
  <c r="K325" i="14"/>
  <c r="L325" i="14" s="1"/>
  <c r="K324" i="14"/>
  <c r="L324" i="14" s="1"/>
  <c r="K323" i="14"/>
  <c r="L323" i="14"/>
  <c r="K322" i="14"/>
  <c r="L322" i="14" s="1"/>
  <c r="K321" i="14"/>
  <c r="L321" i="14" s="1"/>
  <c r="K320" i="14"/>
  <c r="L320" i="14"/>
  <c r="K319" i="14"/>
  <c r="L319" i="14" s="1"/>
  <c r="K318" i="14"/>
  <c r="L318" i="14"/>
  <c r="K317" i="14"/>
  <c r="L317" i="14"/>
  <c r="K316" i="14"/>
  <c r="L316" i="14" s="1"/>
  <c r="K315" i="14"/>
  <c r="L315" i="14"/>
  <c r="K314" i="14"/>
  <c r="L314" i="14" s="1"/>
  <c r="K313" i="14"/>
  <c r="L313" i="14" s="1"/>
  <c r="K312" i="14"/>
  <c r="L312" i="14" s="1"/>
  <c r="K311" i="14"/>
  <c r="L311" i="14" s="1"/>
  <c r="K310" i="14"/>
  <c r="L310" i="14"/>
  <c r="K309" i="14"/>
  <c r="L309" i="14"/>
  <c r="K308" i="14"/>
  <c r="L308" i="14" s="1"/>
  <c r="K307" i="14"/>
  <c r="L307" i="14"/>
  <c r="K306" i="14"/>
  <c r="L306" i="14" s="1"/>
  <c r="K305" i="14"/>
  <c r="L305" i="14" s="1"/>
  <c r="K304" i="14"/>
  <c r="L304" i="14" s="1"/>
  <c r="K303" i="14"/>
  <c r="L303" i="14" s="1"/>
  <c r="K302" i="14"/>
  <c r="L302" i="14" s="1"/>
  <c r="K301" i="14"/>
  <c r="L301" i="14" s="1"/>
  <c r="K300" i="14"/>
  <c r="L300" i="14" s="1"/>
  <c r="K299" i="14"/>
  <c r="L299" i="14"/>
  <c r="K298" i="14"/>
  <c r="L298" i="14"/>
  <c r="K297" i="14"/>
  <c r="L297" i="14" s="1"/>
  <c r="K296" i="14"/>
  <c r="L296" i="14"/>
  <c r="K295" i="14"/>
  <c r="L295" i="14"/>
  <c r="K294" i="14"/>
  <c r="L294" i="14" s="1"/>
  <c r="K293" i="14"/>
  <c r="L293" i="14" s="1"/>
  <c r="K292" i="14"/>
  <c r="L292" i="14" s="1"/>
  <c r="K291" i="14"/>
  <c r="L291" i="14" s="1"/>
  <c r="K290" i="14"/>
  <c r="L290" i="14"/>
  <c r="K289" i="14"/>
  <c r="L289" i="14"/>
  <c r="K288" i="14"/>
  <c r="L288" i="14" s="1"/>
  <c r="K287" i="14"/>
  <c r="L287" i="14"/>
  <c r="K286" i="14"/>
  <c r="L286" i="14" s="1"/>
  <c r="K285" i="14"/>
  <c r="L285" i="14"/>
  <c r="K284" i="14"/>
  <c r="L284" i="14"/>
  <c r="K283" i="14"/>
  <c r="L283" i="14" s="1"/>
  <c r="K282" i="14"/>
  <c r="L282" i="14" s="1"/>
  <c r="K281" i="14"/>
  <c r="L281" i="14" s="1"/>
  <c r="K280" i="14"/>
  <c r="L280" i="14" s="1"/>
  <c r="K279" i="14"/>
  <c r="L279" i="14" s="1"/>
  <c r="K278" i="14"/>
  <c r="L278" i="14" s="1"/>
  <c r="K277" i="14"/>
  <c r="L277" i="14"/>
  <c r="K276" i="14"/>
  <c r="L276" i="14"/>
  <c r="K275" i="14"/>
  <c r="L275" i="14" s="1"/>
  <c r="K274" i="14"/>
  <c r="L274" i="14"/>
  <c r="K273" i="14"/>
  <c r="L273" i="14"/>
  <c r="K272" i="14"/>
  <c r="L272" i="14" s="1"/>
  <c r="K271" i="14"/>
  <c r="L271" i="14" s="1"/>
  <c r="K270" i="14"/>
  <c r="L270" i="14"/>
  <c r="K269" i="14"/>
  <c r="L269" i="14" s="1"/>
  <c r="K268" i="14"/>
  <c r="L268" i="14" s="1"/>
  <c r="K267" i="14"/>
  <c r="L267" i="14" s="1"/>
  <c r="K266" i="14"/>
  <c r="L266" i="14"/>
  <c r="K265" i="14"/>
  <c r="L265" i="14"/>
  <c r="K264" i="14"/>
  <c r="L264" i="14" s="1"/>
  <c r="K263" i="14"/>
  <c r="L263" i="14"/>
  <c r="K262" i="14"/>
  <c r="L262" i="14" s="1"/>
  <c r="K261" i="14"/>
  <c r="L261" i="14" s="1"/>
  <c r="K260" i="14"/>
  <c r="L260" i="14"/>
  <c r="K259" i="14"/>
  <c r="L259" i="14"/>
  <c r="K258" i="14"/>
  <c r="L258" i="14" s="1"/>
  <c r="K257" i="14"/>
  <c r="L257" i="14" s="1"/>
  <c r="K256" i="14"/>
  <c r="L256" i="14"/>
  <c r="K255" i="14"/>
  <c r="L255" i="14"/>
  <c r="K254" i="14"/>
  <c r="L254" i="14"/>
  <c r="K253" i="14"/>
  <c r="L253" i="14" s="1"/>
  <c r="K252" i="14"/>
  <c r="L252" i="14" s="1"/>
  <c r="K251" i="14"/>
  <c r="L251" i="14" s="1"/>
  <c r="K250" i="14"/>
  <c r="L250" i="14"/>
  <c r="K249" i="14"/>
  <c r="L249" i="14" s="1"/>
  <c r="K248" i="14"/>
  <c r="L248" i="14" s="1"/>
  <c r="K247" i="14"/>
  <c r="L247" i="14" s="1"/>
  <c r="K246" i="14"/>
  <c r="L246" i="14" s="1"/>
  <c r="K245" i="14"/>
  <c r="L245" i="14"/>
  <c r="K244" i="14"/>
  <c r="L244" i="14"/>
  <c r="K243" i="14"/>
  <c r="L243" i="14"/>
  <c r="K242" i="14"/>
  <c r="L242" i="14" s="1"/>
  <c r="K241" i="14"/>
  <c r="L241" i="14" s="1"/>
  <c r="K240" i="14"/>
  <c r="L240" i="14"/>
  <c r="K239" i="14"/>
  <c r="L239" i="14" s="1"/>
  <c r="K238" i="14"/>
  <c r="L238" i="14" s="1"/>
  <c r="K237" i="14"/>
  <c r="L237" i="14"/>
  <c r="K236" i="14"/>
  <c r="L236" i="14" s="1"/>
  <c r="K235" i="14"/>
  <c r="L235" i="14" s="1"/>
  <c r="K234" i="14"/>
  <c r="L234" i="14"/>
  <c r="K233" i="14"/>
  <c r="L233" i="14"/>
  <c r="K232" i="14"/>
  <c r="L232" i="14" s="1"/>
  <c r="K231" i="14"/>
  <c r="L231" i="14" s="1"/>
  <c r="K230" i="14"/>
  <c r="L230" i="14"/>
  <c r="K229" i="14"/>
  <c r="L229" i="14"/>
  <c r="K228" i="14"/>
  <c r="L228" i="14" s="1"/>
  <c r="K227" i="14"/>
  <c r="L227" i="14" s="1"/>
  <c r="K226" i="14"/>
  <c r="L226" i="14" s="1"/>
  <c r="K225" i="14"/>
  <c r="L225" i="14" s="1"/>
  <c r="K224" i="14"/>
  <c r="L224" i="14" s="1"/>
  <c r="K223" i="14"/>
  <c r="L223" i="14"/>
  <c r="K222" i="14"/>
  <c r="L222" i="14" s="1"/>
  <c r="K221" i="14"/>
  <c r="L221" i="14" s="1"/>
  <c r="K220" i="14"/>
  <c r="L220" i="14"/>
  <c r="K219" i="14"/>
  <c r="L219" i="14" s="1"/>
  <c r="K218" i="14"/>
  <c r="L218" i="14" s="1"/>
  <c r="K217" i="14"/>
  <c r="L217" i="14"/>
  <c r="K216" i="14"/>
  <c r="L216" i="14" s="1"/>
  <c r="K215" i="14"/>
  <c r="L215" i="14"/>
  <c r="K214" i="14"/>
  <c r="L214" i="14" s="1"/>
  <c r="K213" i="14"/>
  <c r="L213" i="14" s="1"/>
  <c r="K212" i="14"/>
  <c r="L212" i="14" s="1"/>
  <c r="K211" i="14"/>
  <c r="L211" i="14" s="1"/>
  <c r="K210" i="14"/>
  <c r="L210" i="14"/>
  <c r="K209" i="14"/>
  <c r="L209" i="14"/>
  <c r="K208" i="14"/>
  <c r="L208" i="14" s="1"/>
  <c r="K207" i="14"/>
  <c r="L207" i="14"/>
  <c r="K206" i="14"/>
  <c r="L206" i="14"/>
  <c r="K205" i="14"/>
  <c r="L205" i="14" s="1"/>
  <c r="K204" i="14"/>
  <c r="L204" i="14"/>
  <c r="K203" i="14"/>
  <c r="L203" i="14" s="1"/>
  <c r="K202" i="14"/>
  <c r="L202" i="14" s="1"/>
  <c r="K201" i="14"/>
  <c r="L201" i="14"/>
  <c r="K200" i="14"/>
  <c r="L200" i="14"/>
  <c r="K199" i="14"/>
  <c r="L199" i="14" s="1"/>
  <c r="K198" i="14"/>
  <c r="L198" i="14"/>
  <c r="K197" i="14"/>
  <c r="L197" i="14"/>
  <c r="K196" i="14"/>
  <c r="L196" i="14" s="1"/>
  <c r="K195" i="14"/>
  <c r="L195" i="14" s="1"/>
  <c r="K194" i="14"/>
  <c r="L194" i="14"/>
  <c r="K193" i="14"/>
  <c r="L193" i="14" s="1"/>
  <c r="K192" i="14"/>
  <c r="L192" i="14" s="1"/>
  <c r="K191" i="14"/>
  <c r="L191" i="14" s="1"/>
  <c r="K190" i="14"/>
  <c r="L190" i="14"/>
  <c r="K189" i="14"/>
  <c r="L189" i="14"/>
  <c r="K188" i="14"/>
  <c r="L188" i="14" s="1"/>
  <c r="K187" i="14"/>
  <c r="L187" i="14" s="1"/>
  <c r="K186" i="14"/>
  <c r="L186" i="14" s="1"/>
  <c r="K185" i="14"/>
  <c r="L185" i="14"/>
  <c r="K184" i="14"/>
  <c r="L184" i="14" s="1"/>
  <c r="K183" i="14"/>
  <c r="L183" i="14" s="1"/>
  <c r="K182" i="14"/>
  <c r="L182" i="14" s="1"/>
  <c r="K181" i="14"/>
  <c r="L181" i="14"/>
  <c r="K180" i="14"/>
  <c r="L180" i="14"/>
  <c r="K179" i="14"/>
  <c r="L179" i="14" s="1"/>
  <c r="K178" i="14"/>
  <c r="L178" i="14" s="1"/>
  <c r="K177" i="14"/>
  <c r="L177" i="14"/>
  <c r="K176" i="14"/>
  <c r="L176" i="14"/>
  <c r="K175" i="14"/>
  <c r="L175" i="14"/>
  <c r="K174" i="14"/>
  <c r="L174" i="14" s="1"/>
  <c r="K173" i="14"/>
  <c r="L173" i="14"/>
  <c r="K172" i="14"/>
  <c r="L172" i="14" s="1"/>
  <c r="K171" i="14"/>
  <c r="L171" i="14" s="1"/>
  <c r="K170" i="14"/>
  <c r="L170" i="14" s="1"/>
  <c r="K169" i="14"/>
  <c r="L169" i="14"/>
  <c r="K168" i="14"/>
  <c r="L168" i="14"/>
  <c r="K167" i="14"/>
  <c r="L167" i="14" s="1"/>
  <c r="K166" i="14"/>
  <c r="L166" i="14" s="1"/>
  <c r="K165" i="14"/>
  <c r="L165" i="14"/>
  <c r="K164" i="14"/>
  <c r="L164" i="14"/>
  <c r="K163" i="14"/>
  <c r="L163" i="14" s="1"/>
  <c r="K162" i="14"/>
  <c r="L162" i="14"/>
  <c r="K161" i="14"/>
  <c r="L161" i="14" s="1"/>
  <c r="K160" i="14"/>
  <c r="L160" i="14"/>
  <c r="K159" i="14"/>
  <c r="L159" i="14"/>
  <c r="K158" i="14"/>
  <c r="L158" i="14" s="1"/>
  <c r="K157" i="14"/>
  <c r="L157" i="14"/>
  <c r="K156" i="14"/>
  <c r="L156" i="14" s="1"/>
  <c r="K155" i="14"/>
  <c r="L155" i="14" s="1"/>
  <c r="K154" i="14"/>
  <c r="L154" i="14"/>
  <c r="K153" i="14"/>
  <c r="L153" i="14" s="1"/>
  <c r="K152" i="14"/>
  <c r="L152" i="14"/>
  <c r="K151" i="14"/>
  <c r="L151" i="14" s="1"/>
  <c r="K150" i="14"/>
  <c r="L150" i="14"/>
  <c r="K149" i="14"/>
  <c r="L149" i="14"/>
  <c r="K148" i="14"/>
  <c r="L148" i="14"/>
  <c r="K147" i="14"/>
  <c r="L147" i="14" s="1"/>
  <c r="K146" i="14"/>
  <c r="L146" i="14" s="1"/>
  <c r="K145" i="14"/>
  <c r="L145" i="14"/>
  <c r="K144" i="14"/>
  <c r="L144" i="14"/>
  <c r="K143" i="14"/>
  <c r="L143" i="14" s="1"/>
  <c r="K142" i="14"/>
  <c r="L142" i="14"/>
  <c r="K141" i="14"/>
  <c r="L141" i="14" s="1"/>
  <c r="K140" i="14"/>
  <c r="L140" i="14"/>
  <c r="K139" i="14"/>
  <c r="L139" i="14"/>
  <c r="K138" i="14"/>
  <c r="L138" i="14" s="1"/>
  <c r="K137" i="14"/>
  <c r="L137" i="14"/>
  <c r="K136" i="14"/>
  <c r="L136" i="14" s="1"/>
  <c r="K135" i="14"/>
  <c r="L135" i="14" s="1"/>
  <c r="K134" i="14"/>
  <c r="L134" i="14"/>
  <c r="K133" i="14"/>
  <c r="L133" i="14" s="1"/>
  <c r="K132" i="14"/>
  <c r="L132" i="14"/>
  <c r="K131" i="14"/>
  <c r="L131" i="14" s="1"/>
  <c r="K130" i="14"/>
  <c r="L130" i="14"/>
  <c r="K129" i="14"/>
  <c r="L129" i="14"/>
  <c r="K128" i="14"/>
  <c r="L128" i="14" s="1"/>
  <c r="K127" i="14"/>
  <c r="L127" i="14"/>
  <c r="K126" i="14"/>
  <c r="L126" i="14" s="1"/>
  <c r="K125" i="14"/>
  <c r="L125" i="14"/>
  <c r="K124" i="14"/>
  <c r="L124" i="14"/>
  <c r="K123" i="14"/>
  <c r="L123" i="14" s="1"/>
  <c r="K122" i="14"/>
  <c r="L122" i="14"/>
  <c r="K121" i="14"/>
  <c r="L121" i="14" s="1"/>
  <c r="K120" i="14"/>
  <c r="L120" i="14"/>
  <c r="K119" i="14"/>
  <c r="L119" i="14"/>
  <c r="K118" i="14"/>
  <c r="L118" i="14"/>
  <c r="K117" i="14"/>
  <c r="L117" i="14"/>
  <c r="K116" i="14"/>
  <c r="L116" i="14" s="1"/>
  <c r="K115" i="14"/>
  <c r="L115" i="14"/>
  <c r="K114" i="14"/>
  <c r="L114" i="14"/>
  <c r="K113" i="14"/>
  <c r="L113" i="14" s="1"/>
  <c r="K112" i="14"/>
  <c r="L112" i="14"/>
  <c r="K111" i="14"/>
  <c r="L111" i="14" s="1"/>
  <c r="K110" i="14"/>
  <c r="L110" i="14"/>
  <c r="K109" i="14"/>
  <c r="L109" i="14"/>
  <c r="K108" i="14"/>
  <c r="L108" i="14" s="1"/>
  <c r="K107" i="14"/>
  <c r="L107" i="14"/>
  <c r="K106" i="14"/>
  <c r="L106" i="14" s="1"/>
  <c r="K105" i="14"/>
  <c r="L105" i="14"/>
  <c r="K104" i="14"/>
  <c r="L104" i="14"/>
  <c r="K103" i="14"/>
  <c r="L103" i="14" s="1"/>
  <c r="K102" i="14"/>
  <c r="L102" i="14"/>
  <c r="K101" i="14"/>
  <c r="L101" i="14" s="1"/>
  <c r="K100" i="14"/>
  <c r="L100" i="14"/>
  <c r="K99" i="14"/>
  <c r="L99" i="14" s="1"/>
  <c r="K98" i="14"/>
  <c r="L98" i="14"/>
  <c r="K97" i="14"/>
  <c r="L97" i="14"/>
  <c r="K96" i="14"/>
  <c r="L96" i="14" s="1"/>
  <c r="K95" i="14"/>
  <c r="L95" i="14"/>
  <c r="K94" i="14"/>
  <c r="L94" i="14"/>
  <c r="K93" i="14"/>
  <c r="L93" i="14" s="1"/>
  <c r="K92" i="14"/>
  <c r="L92" i="14"/>
  <c r="K91" i="14"/>
  <c r="L91" i="14" s="1"/>
  <c r="K90" i="14"/>
  <c r="L90" i="14"/>
  <c r="K89" i="14"/>
  <c r="L89" i="14"/>
  <c r="K88" i="14"/>
  <c r="L88" i="14" s="1"/>
  <c r="K87" i="14"/>
  <c r="L87" i="14"/>
  <c r="K86" i="14"/>
  <c r="L86" i="14" s="1"/>
  <c r="K85" i="14"/>
  <c r="L85" i="14"/>
  <c r="K84" i="14"/>
  <c r="L84" i="14"/>
  <c r="K83" i="14"/>
  <c r="L83" i="14" s="1"/>
  <c r="K82" i="14"/>
  <c r="L82" i="14"/>
  <c r="K81" i="14"/>
  <c r="L81" i="14" s="1"/>
  <c r="K80" i="14"/>
  <c r="L80" i="14"/>
  <c r="K79" i="14"/>
  <c r="L79" i="14" s="1"/>
  <c r="K78" i="14"/>
  <c r="L78" i="14"/>
  <c r="K77" i="14"/>
  <c r="L77" i="14"/>
  <c r="K76" i="14"/>
  <c r="L76" i="14" s="1"/>
  <c r="K75" i="14"/>
  <c r="L75" i="14"/>
  <c r="K74" i="14"/>
  <c r="L74" i="14"/>
  <c r="K73" i="14"/>
  <c r="L73" i="14" s="1"/>
  <c r="K72" i="14"/>
  <c r="L72" i="14"/>
  <c r="K71" i="14"/>
  <c r="L71" i="14" s="1"/>
  <c r="K70" i="14"/>
  <c r="L70" i="14"/>
  <c r="K69" i="14"/>
  <c r="L69" i="14" s="1"/>
  <c r="K68" i="14"/>
  <c r="L68" i="14"/>
  <c r="K67" i="14"/>
  <c r="L67" i="14"/>
  <c r="K66" i="14"/>
  <c r="L66" i="14" s="1"/>
  <c r="K65" i="14"/>
  <c r="L65" i="14"/>
  <c r="K64" i="14"/>
  <c r="L64" i="14" s="1"/>
  <c r="K63" i="14"/>
  <c r="L63" i="14" s="1"/>
  <c r="K62" i="14"/>
  <c r="L62" i="14"/>
  <c r="K61" i="14"/>
  <c r="L61" i="14" s="1"/>
  <c r="K60" i="14"/>
  <c r="L60" i="14"/>
  <c r="K59" i="14"/>
  <c r="L59" i="14"/>
  <c r="K58" i="14"/>
  <c r="L58" i="14"/>
  <c r="K57" i="14"/>
  <c r="L57" i="14"/>
  <c r="K56" i="14"/>
  <c r="L56" i="14" s="1"/>
  <c r="K55" i="14"/>
  <c r="L55" i="14"/>
  <c r="K54" i="14"/>
  <c r="L54" i="14"/>
  <c r="K53" i="14"/>
  <c r="L53" i="14" s="1"/>
  <c r="K52" i="14"/>
  <c r="L52" i="14" s="1"/>
  <c r="K51" i="14"/>
  <c r="L51" i="14" s="1"/>
  <c r="K50" i="14"/>
  <c r="L50" i="14"/>
  <c r="K49" i="14"/>
  <c r="L49" i="14" s="1"/>
  <c r="K48" i="14"/>
  <c r="L48" i="14"/>
  <c r="K47" i="14"/>
  <c r="L47" i="14"/>
  <c r="K46" i="14"/>
  <c r="L46" i="14" s="1"/>
  <c r="K45" i="14"/>
  <c r="L45" i="14"/>
  <c r="K44" i="14"/>
  <c r="L44" i="14" s="1"/>
  <c r="K43" i="14"/>
  <c r="L43" i="14" s="1"/>
  <c r="K42" i="14"/>
  <c r="L42" i="14"/>
  <c r="K41" i="14"/>
  <c r="L41" i="14" s="1"/>
  <c r="K40" i="14"/>
  <c r="L40" i="14" s="1"/>
  <c r="K39" i="14"/>
  <c r="L39" i="14"/>
  <c r="K38" i="14"/>
  <c r="L38" i="14"/>
  <c r="K37" i="14"/>
  <c r="L37" i="14"/>
  <c r="K36" i="14"/>
  <c r="L36" i="14" s="1"/>
  <c r="K35" i="14"/>
  <c r="L35" i="14"/>
  <c r="K34" i="14"/>
  <c r="L34" i="14" s="1"/>
  <c r="K33" i="14"/>
  <c r="L33" i="14" s="1"/>
  <c r="K32" i="14"/>
  <c r="L32" i="14" s="1"/>
  <c r="K31" i="14"/>
  <c r="L31" i="14" s="1"/>
  <c r="K30" i="14"/>
  <c r="L30" i="14"/>
  <c r="K29" i="14"/>
  <c r="L29" i="14" s="1"/>
  <c r="K28" i="14"/>
  <c r="L28" i="14"/>
  <c r="K27" i="14"/>
  <c r="L27" i="14"/>
  <c r="K26" i="14"/>
  <c r="L26" i="14" s="1"/>
  <c r="K25" i="14"/>
  <c r="L25" i="14"/>
  <c r="K24" i="14"/>
  <c r="L24" i="14"/>
  <c r="K23" i="14"/>
  <c r="L23" i="14" s="1"/>
  <c r="K22" i="14"/>
  <c r="L22" i="14" s="1"/>
  <c r="K21" i="14"/>
  <c r="L21" i="14" s="1"/>
  <c r="K20" i="14"/>
  <c r="L20" i="14" s="1"/>
  <c r="K19" i="14"/>
  <c r="L19" i="14"/>
  <c r="K18" i="14"/>
  <c r="L18" i="14"/>
  <c r="K17" i="14"/>
  <c r="L17" i="14" s="1"/>
  <c r="K16" i="14"/>
  <c r="L16" i="14" s="1"/>
  <c r="K15" i="14"/>
  <c r="L15" i="14"/>
  <c r="K14" i="14"/>
  <c r="L14" i="14" s="1"/>
  <c r="K13" i="14"/>
  <c r="L13" i="14" s="1"/>
  <c r="K12" i="14"/>
  <c r="L12" i="14"/>
  <c r="K11" i="14"/>
  <c r="L11" i="14" s="1"/>
  <c r="K10" i="14"/>
  <c r="L10" i="14" s="1"/>
  <c r="K9" i="14"/>
  <c r="L9" i="14"/>
  <c r="K8" i="14"/>
  <c r="L8" i="14"/>
  <c r="K7" i="14"/>
  <c r="L7" i="14"/>
  <c r="K6" i="14"/>
  <c r="L6" i="14" s="1"/>
  <c r="K5" i="14"/>
  <c r="L5" i="14" s="1"/>
  <c r="K4" i="14"/>
  <c r="L4" i="14"/>
  <c r="K3" i="14"/>
  <c r="L3" i="14" s="1"/>
  <c r="K2" i="14"/>
  <c r="L2" i="14" s="1"/>
  <c r="D37" i="9"/>
  <c r="B5" i="12"/>
  <c r="B5" i="9"/>
  <c r="B2" i="9"/>
  <c r="B2" i="12"/>
  <c r="D21" i="9" l="1"/>
  <c r="D27" i="12"/>
  <c r="D29" i="12" s="1"/>
  <c r="D29" i="9"/>
  <c r="D33" i="9" l="1"/>
  <c r="D39" i="9" s="1"/>
  <c r="D14" i="12" s="1"/>
  <c r="D22" i="12" s="1"/>
  <c r="D23" i="9"/>
  <c r="D25" i="12" l="1"/>
  <c r="D35" i="1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 Amy</author>
  </authors>
  <commentList>
    <comment ref="D8" authorId="0" shapeId="0" xr:uid="{A5BA4D1C-E8CD-4687-B4E0-ABD1001E0EAB}">
      <text>
        <r>
          <rPr>
            <b/>
            <sz val="9"/>
            <color indexed="81"/>
            <rFont val="Tahoma"/>
            <family val="2"/>
          </rPr>
          <t>DO NOT OVERRIDE.</t>
        </r>
        <r>
          <rPr>
            <sz val="9"/>
            <color indexed="81"/>
            <rFont val="Tahoma"/>
            <family val="2"/>
          </rPr>
          <t xml:space="preserve"> If your district receives an adjustment under TEC, §48.2721 in TY 2025, then the allowed (not adopted) rate is used for purposes of determining the TY 2026 Total M&amp;O rate with no increase.
If the TY 2025 adopted M&amp;O tax rate is incorrect, please contact taxprograms@tea.texas.gov immediately.</t>
        </r>
      </text>
    </comment>
  </commentList>
</comments>
</file>

<file path=xl/sharedStrings.xml><?xml version="1.0" encoding="utf-8"?>
<sst xmlns="http://schemas.openxmlformats.org/spreadsheetml/2006/main" count="3134" uniqueCount="1095">
  <si>
    <t>&lt;=District Entry</t>
  </si>
  <si>
    <t>Total Exemption expiry (E) (per TEC §48.2551 (a))</t>
  </si>
  <si>
    <t>Growth Net of Expiring Chapter 313 or 311 Agreements (calculated)</t>
  </si>
  <si>
    <t>Local Optional Homestead Exemption Value Change (calculated)</t>
  </si>
  <si>
    <t>Unequalized pennies for certain Harris County districts under special law</t>
  </si>
  <si>
    <t xml:space="preserve">Voter Approval Tax Rate </t>
  </si>
  <si>
    <t>DISTRICT_ID</t>
  </si>
  <si>
    <t>DISTRICT_NAME</t>
  </si>
  <si>
    <t>CAYUGA ISD</t>
  </si>
  <si>
    <t>ELKHART ISD</t>
  </si>
  <si>
    <t>FRANKSTON ISD</t>
  </si>
  <si>
    <t>NECHES ISD</t>
  </si>
  <si>
    <t>PALESTINE ISD</t>
  </si>
  <si>
    <t>WESTWOOD ISD</t>
  </si>
  <si>
    <t>SLOCUM ISD</t>
  </si>
  <si>
    <t>ANDREWS ISD</t>
  </si>
  <si>
    <t>HUDSON ISD</t>
  </si>
  <si>
    <t>LUFKIN ISD</t>
  </si>
  <si>
    <t>HUNTINGTON ISD</t>
  </si>
  <si>
    <t>DIBOLL ISD</t>
  </si>
  <si>
    <t>ZAVALLA ISD</t>
  </si>
  <si>
    <t>CENTRAL ISD</t>
  </si>
  <si>
    <t>ARCHER CITY ISD</t>
  </si>
  <si>
    <t>HOLLIDAY ISD</t>
  </si>
  <si>
    <t>WINDTHORST ISD</t>
  </si>
  <si>
    <t>CLAUDE ISD</t>
  </si>
  <si>
    <t>CHARLOTTE ISD</t>
  </si>
  <si>
    <t>JOURDANTON ISD</t>
  </si>
  <si>
    <t>LYTLE ISD</t>
  </si>
  <si>
    <t>PLEASANTON ISD</t>
  </si>
  <si>
    <t>POTEET ISD</t>
  </si>
  <si>
    <t>BELLVILLE ISD</t>
  </si>
  <si>
    <t>SEALY ISD</t>
  </si>
  <si>
    <t>BRAZOS ISD</t>
  </si>
  <si>
    <t>MULESHOE ISD</t>
  </si>
  <si>
    <t>MEDINA ISD</t>
  </si>
  <si>
    <t>BANDERA ISD</t>
  </si>
  <si>
    <t>BASTROP ISD</t>
  </si>
  <si>
    <t>ELGIN ISD</t>
  </si>
  <si>
    <t>SMITHVILLE ISD</t>
  </si>
  <si>
    <t>MCDADE ISD</t>
  </si>
  <si>
    <t>SEYMOUR ISD</t>
  </si>
  <si>
    <t>BEEVILLE ISD</t>
  </si>
  <si>
    <t>PAWNEE ISD</t>
  </si>
  <si>
    <t>PETTUS ISD</t>
  </si>
  <si>
    <t>SKIDMORE-TYNAN ISD</t>
  </si>
  <si>
    <t>ACADEMY ISD</t>
  </si>
  <si>
    <t>BARTLETT ISD</t>
  </si>
  <si>
    <t>BELTON ISD</t>
  </si>
  <si>
    <t>HOLLAND ISD</t>
  </si>
  <si>
    <t>KILLEEN ISD</t>
  </si>
  <si>
    <t>ROGERS ISD</t>
  </si>
  <si>
    <t>SALADO ISD</t>
  </si>
  <si>
    <t>TEMPLE ISD</t>
  </si>
  <si>
    <t>TROY ISD</t>
  </si>
  <si>
    <t>ALAMO HEIGHTS ISD</t>
  </si>
  <si>
    <t>HARLANDALE ISD</t>
  </si>
  <si>
    <t>EDGEWOOD ISD</t>
  </si>
  <si>
    <t>SAN ANTONIO ISD</t>
  </si>
  <si>
    <t>SOUTH SAN ANTONIO ISD</t>
  </si>
  <si>
    <t>SOMERSET ISD</t>
  </si>
  <si>
    <t>NORTH EAST ISD</t>
  </si>
  <si>
    <t>EAST CENTRAL ISD</t>
  </si>
  <si>
    <t>SOUTHWEST ISD</t>
  </si>
  <si>
    <t>NORTHSIDE ISD</t>
  </si>
  <si>
    <t>JUDSON ISD</t>
  </si>
  <si>
    <t>SOUTHSIDE ISD</t>
  </si>
  <si>
    <t>JOHNSON CITY ISD</t>
  </si>
  <si>
    <t>BLANCO ISD</t>
  </si>
  <si>
    <t>BORDEN COUNTY ISD</t>
  </si>
  <si>
    <t>CLIFTON ISD</t>
  </si>
  <si>
    <t>MERIDIAN ISD</t>
  </si>
  <si>
    <t>MORGAN ISD</t>
  </si>
  <si>
    <t>VALLEY MILLS ISD</t>
  </si>
  <si>
    <t>WALNUT SPRINGS ISD</t>
  </si>
  <si>
    <t>IREDELL ISD</t>
  </si>
  <si>
    <t>KOPPERL ISD</t>
  </si>
  <si>
    <t>CRANFILLS GAP ISD</t>
  </si>
  <si>
    <t>DEKALB ISD</t>
  </si>
  <si>
    <t>HOOKS ISD</t>
  </si>
  <si>
    <t>MAUD ISD</t>
  </si>
  <si>
    <t>NEW BOSTON ISD</t>
  </si>
  <si>
    <t>REDWATER ISD</t>
  </si>
  <si>
    <t>TEXARKANA ISD</t>
  </si>
  <si>
    <t>LIBERTY-EYLAU ISD</t>
  </si>
  <si>
    <t>SIMMS ISD</t>
  </si>
  <si>
    <t>MALTA ISD</t>
  </si>
  <si>
    <t>RED LICK ISD</t>
  </si>
  <si>
    <t>PLEASANT GROVE ISD</t>
  </si>
  <si>
    <t>HUBBARD ISD</t>
  </si>
  <si>
    <t>LEARY ISD</t>
  </si>
  <si>
    <t>ALVIN ISD</t>
  </si>
  <si>
    <t>ANGLETON ISD</t>
  </si>
  <si>
    <t>DANBURY ISD</t>
  </si>
  <si>
    <t>BRAZOSPORT ISD</t>
  </si>
  <si>
    <t>SWEENY ISD</t>
  </si>
  <si>
    <t>COLUMBIA-BRAZORIA ISD</t>
  </si>
  <si>
    <t>PEARLAND ISD</t>
  </si>
  <si>
    <t>DAMON ISD</t>
  </si>
  <si>
    <t>COLLEGE STATION ISD</t>
  </si>
  <si>
    <t>BRYAN ISD</t>
  </si>
  <si>
    <t>TERLINGUA CSD</t>
  </si>
  <si>
    <t>ALPINE ISD</t>
  </si>
  <si>
    <t>MARATHON ISD</t>
  </si>
  <si>
    <t>SAN VICENTE ISD</t>
  </si>
  <si>
    <t>SILVERTON ISD</t>
  </si>
  <si>
    <t>BROOKS COUNTY ISD</t>
  </si>
  <si>
    <t>BANGS ISD</t>
  </si>
  <si>
    <t>BROWNWOOD ISD</t>
  </si>
  <si>
    <t>BLANKET ISD</t>
  </si>
  <si>
    <t>MAY ISD</t>
  </si>
  <si>
    <t>ZEPHYR ISD</t>
  </si>
  <si>
    <t>BROOKESMITH ISD</t>
  </si>
  <si>
    <t>EARLY ISD</t>
  </si>
  <si>
    <t>CALDWELL ISD</t>
  </si>
  <si>
    <t>SOMERVILLE ISD</t>
  </si>
  <si>
    <t>SNOOK ISD</t>
  </si>
  <si>
    <t>BURNET CISD</t>
  </si>
  <si>
    <t>MARBLE FALLS ISD</t>
  </si>
  <si>
    <t>LOCKHART ISD</t>
  </si>
  <si>
    <t>LULING ISD</t>
  </si>
  <si>
    <t>PRAIRIE LEA ISD</t>
  </si>
  <si>
    <t>CALHOUN COUNTY ISD</t>
  </si>
  <si>
    <t>CROSS PLAINS ISD</t>
  </si>
  <si>
    <t>CLYDE CISD</t>
  </si>
  <si>
    <t>BAIRD ISD</t>
  </si>
  <si>
    <t>EULA ISD</t>
  </si>
  <si>
    <t>BROWNSVILLE ISD</t>
  </si>
  <si>
    <t>HARLINGEN CISD</t>
  </si>
  <si>
    <t>LA FERIA ISD</t>
  </si>
  <si>
    <t>LOS FRESNOS CISD</t>
  </si>
  <si>
    <t>POINT ISABEL ISD</t>
  </si>
  <si>
    <t>RIO HONDO ISD</t>
  </si>
  <si>
    <t>SAN BENITO CISD</t>
  </si>
  <si>
    <t>SANTA MARIA ISD</t>
  </si>
  <si>
    <t>SANTA ROSA ISD</t>
  </si>
  <si>
    <t>PITTSBURG ISD</t>
  </si>
  <si>
    <t>GROOM ISD</t>
  </si>
  <si>
    <t>PANHANDLE ISD</t>
  </si>
  <si>
    <t>WHITE DEER ISD</t>
  </si>
  <si>
    <t>ATLANTA ISD</t>
  </si>
  <si>
    <t>AVINGER ISD</t>
  </si>
  <si>
    <t>HUGHES SPRINGS ISD</t>
  </si>
  <si>
    <t>LINDEN-KILDARE CISD</t>
  </si>
  <si>
    <t>MCLEOD ISD</t>
  </si>
  <si>
    <t>QUEEN CITY ISD</t>
  </si>
  <si>
    <t>BLOOMBURG ISD</t>
  </si>
  <si>
    <t>DIMMITT ISD</t>
  </si>
  <si>
    <t>HART ISD</t>
  </si>
  <si>
    <t>NAZARETH ISD</t>
  </si>
  <si>
    <t>ANAHUAC ISD</t>
  </si>
  <si>
    <t>BARBERS HILL ISD</t>
  </si>
  <si>
    <t>EAST CHAMBERS ISD</t>
  </si>
  <si>
    <t>ALTO ISD</t>
  </si>
  <si>
    <t>JACKSONVILLE ISD</t>
  </si>
  <si>
    <t>RUSK ISD</t>
  </si>
  <si>
    <t>NEW SUMMERFIELD ISD</t>
  </si>
  <si>
    <t>WELLS ISD</t>
  </si>
  <si>
    <t>CHILDRESS ISD</t>
  </si>
  <si>
    <t>HENRIETTA ISD</t>
  </si>
  <si>
    <t>PETROLIA CISD</t>
  </si>
  <si>
    <t>BELLEVUE ISD</t>
  </si>
  <si>
    <t>MIDWAY ISD</t>
  </si>
  <si>
    <t>MORTON ISD</t>
  </si>
  <si>
    <t>WHITEFACE CISD</t>
  </si>
  <si>
    <t>BRONTE ISD</t>
  </si>
  <si>
    <t>ROBERT LEE ISD</t>
  </si>
  <si>
    <t>COLEMAN ISD</t>
  </si>
  <si>
    <t>SANTA ANNA ISD</t>
  </si>
  <si>
    <t>PANTHER CREEK CISD</t>
  </si>
  <si>
    <t>ALLEN ISD</t>
  </si>
  <si>
    <t>ANNA ISD</t>
  </si>
  <si>
    <t>CELINA ISD</t>
  </si>
  <si>
    <t>FARMERSVILLE ISD</t>
  </si>
  <si>
    <t>FRISCO ISD</t>
  </si>
  <si>
    <t>MCKINNEY ISD</t>
  </si>
  <si>
    <t>MELISSA ISD</t>
  </si>
  <si>
    <t>PLANO ISD</t>
  </si>
  <si>
    <t>PRINCETON ISD</t>
  </si>
  <si>
    <t>PROSPER ISD</t>
  </si>
  <si>
    <t>WYLIE ISD</t>
  </si>
  <si>
    <t>BLUE RIDGE ISD</t>
  </si>
  <si>
    <t>COMMUNITY ISD</t>
  </si>
  <si>
    <t>LOVEJOY ISD</t>
  </si>
  <si>
    <t>WELLINGTON ISD</t>
  </si>
  <si>
    <t>COLUMBUS ISD</t>
  </si>
  <si>
    <t>RICE CISD</t>
  </si>
  <si>
    <t>WEIMAR ISD</t>
  </si>
  <si>
    <t>NEW BRAUNFELS ISD</t>
  </si>
  <si>
    <t>COMAL ISD</t>
  </si>
  <si>
    <t>COMANCHE ISD</t>
  </si>
  <si>
    <t>DE LEON ISD</t>
  </si>
  <si>
    <t>GUSTINE ISD</t>
  </si>
  <si>
    <t>SIDNEY ISD</t>
  </si>
  <si>
    <t>EDEN CISD</t>
  </si>
  <si>
    <t>PAINT ROCK ISD</t>
  </si>
  <si>
    <t>GAINESVILLE ISD</t>
  </si>
  <si>
    <t>MUENSTER ISD</t>
  </si>
  <si>
    <t>VALLEY VIEW ISD</t>
  </si>
  <si>
    <t>CALLISBURG ISD</t>
  </si>
  <si>
    <t>ERA ISD</t>
  </si>
  <si>
    <t>LINDSAY ISD</t>
  </si>
  <si>
    <t>WALNUT BEND ISD</t>
  </si>
  <si>
    <t>SIVELLS BEND ISD</t>
  </si>
  <si>
    <t>EVANT ISD</t>
  </si>
  <si>
    <t>GATESVILLE ISD</t>
  </si>
  <si>
    <t>OGLESBY ISD</t>
  </si>
  <si>
    <t>JONESBORO ISD</t>
  </si>
  <si>
    <t>COPPERAS COVE ISD</t>
  </si>
  <si>
    <t>PADUCAH ISD</t>
  </si>
  <si>
    <t>CRANE ISD</t>
  </si>
  <si>
    <t>CROCKETT COUNTY CONSOLIDATED CSD</t>
  </si>
  <si>
    <t>CROSBYTON CISD</t>
  </si>
  <si>
    <t>LORENZO ISD</t>
  </si>
  <si>
    <t>RALLS ISD</t>
  </si>
  <si>
    <t>CULBERSON COUNTY-ALLAMOORE ISD</t>
  </si>
  <si>
    <t>DALHART ISD</t>
  </si>
  <si>
    <t>TEXLINE ISD</t>
  </si>
  <si>
    <t>CARROLLTON-FARMERS BRANCH ISD</t>
  </si>
  <si>
    <t>CEDAR HILL ISD</t>
  </si>
  <si>
    <t>DALLAS ISD</t>
  </si>
  <si>
    <t>DESOTO ISD</t>
  </si>
  <si>
    <t>DUNCANVILLE ISD</t>
  </si>
  <si>
    <t>GARLAND ISD</t>
  </si>
  <si>
    <t>GRAND PRAIRIE ISD</t>
  </si>
  <si>
    <t>HIGHLAND PARK ISD</t>
  </si>
  <si>
    <t>IRVING ISD</t>
  </si>
  <si>
    <t>LANCASTER ISD</t>
  </si>
  <si>
    <t>MESQUITE ISD</t>
  </si>
  <si>
    <t>RICHARDSON ISD</t>
  </si>
  <si>
    <t>SUNNYVALE ISD</t>
  </si>
  <si>
    <t>COPPELL ISD</t>
  </si>
  <si>
    <t>DAWSON ISD</t>
  </si>
  <si>
    <t>KLONDIKE ISD</t>
  </si>
  <si>
    <t>LAMESA ISD</t>
  </si>
  <si>
    <t>SANDS CISD</t>
  </si>
  <si>
    <t>HEREFORD ISD</t>
  </si>
  <si>
    <t>WALCOTT ISD</t>
  </si>
  <si>
    <t>COOPER ISD</t>
  </si>
  <si>
    <t>FANNINDEL ISD</t>
  </si>
  <si>
    <t>DENTON ISD</t>
  </si>
  <si>
    <t>LEWISVILLE ISD</t>
  </si>
  <si>
    <t>PILOT POINT ISD</t>
  </si>
  <si>
    <t>KRUM ISD</t>
  </si>
  <si>
    <t>PONDER ISD</t>
  </si>
  <si>
    <t>AUBREY ISD</t>
  </si>
  <si>
    <t>SANGER ISD</t>
  </si>
  <si>
    <t>ARGYLE ISD</t>
  </si>
  <si>
    <t>NORTHWEST ISD</t>
  </si>
  <si>
    <t>LAKE DALLAS ISD</t>
  </si>
  <si>
    <t>LITTLE ELM ISD</t>
  </si>
  <si>
    <t>CUERO ISD</t>
  </si>
  <si>
    <t>NORDHEIM ISD</t>
  </si>
  <si>
    <t>YOAKUM ISD</t>
  </si>
  <si>
    <t>YORKTOWN ISD</t>
  </si>
  <si>
    <t>WESTHOFF ISD</t>
  </si>
  <si>
    <t>MEYERSVILLE ISD</t>
  </si>
  <si>
    <t>SPUR ISD</t>
  </si>
  <si>
    <t>PATTON SPRINGS ISD</t>
  </si>
  <si>
    <t>CARRIZO SPRINGS CISD</t>
  </si>
  <si>
    <t>CLARENDON ISD</t>
  </si>
  <si>
    <t>HEDLEY ISD</t>
  </si>
  <si>
    <t>RAMIREZ CSD</t>
  </si>
  <si>
    <t>BENAVIDES ISD</t>
  </si>
  <si>
    <t>SAN DIEGO ISD</t>
  </si>
  <si>
    <t>FREER ISD</t>
  </si>
  <si>
    <t>CISCO ISD</t>
  </si>
  <si>
    <t>EASTLAND ISD</t>
  </si>
  <si>
    <t>GORMAN ISD</t>
  </si>
  <si>
    <t>RANGER ISD</t>
  </si>
  <si>
    <t>RISING STAR ISD</t>
  </si>
  <si>
    <t>ECTOR COUNTY ISD</t>
  </si>
  <si>
    <t>ROCKSPRINGS ISD</t>
  </si>
  <si>
    <t>NUECES CANYON CISD</t>
  </si>
  <si>
    <t>AVALON ISD</t>
  </si>
  <si>
    <t>ENNIS ISD</t>
  </si>
  <si>
    <t>FERRIS ISD</t>
  </si>
  <si>
    <t>ITALY ISD</t>
  </si>
  <si>
    <t>MIDLOTHIAN ISD</t>
  </si>
  <si>
    <t>MILFORD ISD</t>
  </si>
  <si>
    <t>PALMER ISD</t>
  </si>
  <si>
    <t>RED OAK ISD</t>
  </si>
  <si>
    <t>WAXAHACHIE ISD</t>
  </si>
  <si>
    <t>MAYPEARL ISD</t>
  </si>
  <si>
    <t>CLINT ISD</t>
  </si>
  <si>
    <t>EL PASO ISD</t>
  </si>
  <si>
    <t>FABENS ISD</t>
  </si>
  <si>
    <t>SAN ELIZARIO ISD</t>
  </si>
  <si>
    <t>YSLETA ISD</t>
  </si>
  <si>
    <t>ANTHONY ISD</t>
  </si>
  <si>
    <t>CANUTILLO ISD</t>
  </si>
  <si>
    <t>TORNILLO ISD</t>
  </si>
  <si>
    <t>SOCORRO ISD</t>
  </si>
  <si>
    <t>THREE WAY ISD</t>
  </si>
  <si>
    <t>DUBLIN ISD</t>
  </si>
  <si>
    <t>STEPHENVILLE ISD</t>
  </si>
  <si>
    <t>BLUFF DALE ISD</t>
  </si>
  <si>
    <t>HUCKABAY ISD</t>
  </si>
  <si>
    <t>LINGLEVILLE ISD</t>
  </si>
  <si>
    <t>MORGAN MILL ISD</t>
  </si>
  <si>
    <t>CHILTON ISD</t>
  </si>
  <si>
    <t>MARLIN ISD</t>
  </si>
  <si>
    <t>WESTPHALIA ISD</t>
  </si>
  <si>
    <t>ROSEBUD-LOTT ISD</t>
  </si>
  <si>
    <t>BONHAM ISD</t>
  </si>
  <si>
    <t>DODD CITY ISD</t>
  </si>
  <si>
    <t>ECTOR ISD</t>
  </si>
  <si>
    <t>HONEY GROVE ISD</t>
  </si>
  <si>
    <t>LEONARD ISD</t>
  </si>
  <si>
    <t>SAVOY ISD</t>
  </si>
  <si>
    <t>TRENTON ISD</t>
  </si>
  <si>
    <t>SAM RAYBURN ISD</t>
  </si>
  <si>
    <t>FLATONIA ISD</t>
  </si>
  <si>
    <t>LA GRANGE ISD</t>
  </si>
  <si>
    <t>SCHULENBURG ISD</t>
  </si>
  <si>
    <t>FAYETTEVILLE ISD</t>
  </si>
  <si>
    <t>ROUND TOP-CARMINE ISD</t>
  </si>
  <si>
    <t>ROBY CISD</t>
  </si>
  <si>
    <t>ROTAN ISD</t>
  </si>
  <si>
    <t>FLOYDADA COLLEGIATE ISD</t>
  </si>
  <si>
    <t>LOCKNEY ISD</t>
  </si>
  <si>
    <t>CROWELL ISD</t>
  </si>
  <si>
    <t>LAMAR CISD</t>
  </si>
  <si>
    <t>NEEDVILLE ISD</t>
  </si>
  <si>
    <t>FORT BEND ISD</t>
  </si>
  <si>
    <t>STAFFORD MSD</t>
  </si>
  <si>
    <t>MOUNT VERNON ISD</t>
  </si>
  <si>
    <t>FAIRFIELD ISD</t>
  </si>
  <si>
    <t>TEAGUE ISD</t>
  </si>
  <si>
    <t>WORTHAM ISD</t>
  </si>
  <si>
    <t>DEW ISD</t>
  </si>
  <si>
    <t>DILLEY ISD</t>
  </si>
  <si>
    <t>PEARSALL ISD</t>
  </si>
  <si>
    <t>SEAGRAVES ISD</t>
  </si>
  <si>
    <t>LOOP ISD</t>
  </si>
  <si>
    <t>SEMINOLE ISD</t>
  </si>
  <si>
    <t>DICKINSON ISD</t>
  </si>
  <si>
    <t>GALVESTON ISD</t>
  </si>
  <si>
    <t>HIGH ISLAND ISD</t>
  </si>
  <si>
    <t>TEXAS CITY ISD</t>
  </si>
  <si>
    <t>HITCHCOCK ISD</t>
  </si>
  <si>
    <t>SANTA FE ISD</t>
  </si>
  <si>
    <t>CLEAR CREEK ISD</t>
  </si>
  <si>
    <t>FRIENDSWOOD ISD</t>
  </si>
  <si>
    <t>POST ISD</t>
  </si>
  <si>
    <t>SOUTHLAND ISD</t>
  </si>
  <si>
    <t>DOSS CONSOLIDATED CSD</t>
  </si>
  <si>
    <t>FREDERICKSBURG ISD</t>
  </si>
  <si>
    <t>HARPER ISD</t>
  </si>
  <si>
    <t>GLASSCOCK COUNTY ISD</t>
  </si>
  <si>
    <t>GOLIAD ISD</t>
  </si>
  <si>
    <t>GONZALES ISD</t>
  </si>
  <si>
    <t>NIXON-SMILEY CISD</t>
  </si>
  <si>
    <t>WAELDER ISD</t>
  </si>
  <si>
    <t>LEFORS ISD</t>
  </si>
  <si>
    <t>MCLEAN ISD</t>
  </si>
  <si>
    <t>PAMPA ISD</t>
  </si>
  <si>
    <t>GRANDVIEW-HOPKINS ISD</t>
  </si>
  <si>
    <t>BELLS ISD</t>
  </si>
  <si>
    <t>COLLINSVILLE ISD</t>
  </si>
  <si>
    <t>DENISON ISD</t>
  </si>
  <si>
    <t>HOWE ISD</t>
  </si>
  <si>
    <t>SHERMAN ISD</t>
  </si>
  <si>
    <t>TIOGA ISD</t>
  </si>
  <si>
    <t>VAN ALSTYNE ISD</t>
  </si>
  <si>
    <t>WHITESBORO ISD</t>
  </si>
  <si>
    <t>WHITEWRIGHT ISD</t>
  </si>
  <si>
    <t>POTTSBORO ISD</t>
  </si>
  <si>
    <t>S AND S CISD</t>
  </si>
  <si>
    <t>GUNTER ISD</t>
  </si>
  <si>
    <t>TOM BEAN ISD</t>
  </si>
  <si>
    <t>GLADEWATER ISD</t>
  </si>
  <si>
    <t>KILGORE ISD</t>
  </si>
  <si>
    <t>LONGVIEW ISD</t>
  </si>
  <si>
    <t>PINE TREE ISD</t>
  </si>
  <si>
    <t>SABINE ISD</t>
  </si>
  <si>
    <t>SPRING HILL ISD</t>
  </si>
  <si>
    <t>WHITE OAK ISD</t>
  </si>
  <si>
    <t>ANDERSON-SHIRO CISD</t>
  </si>
  <si>
    <t>IOLA ISD</t>
  </si>
  <si>
    <t>NAVASOTA ISD</t>
  </si>
  <si>
    <t>RICHARDS ISD</t>
  </si>
  <si>
    <t>SEGUIN ISD</t>
  </si>
  <si>
    <t>SCHERTZ-CIBOLO-U CITY ISD</t>
  </si>
  <si>
    <t>NAVARRO ISD</t>
  </si>
  <si>
    <t>MARION ISD</t>
  </si>
  <si>
    <t>ABERNATHY ISD</t>
  </si>
  <si>
    <t>COTTON CENTER ISD</t>
  </si>
  <si>
    <t>HALE CENTER ISD</t>
  </si>
  <si>
    <t>PETERSBURG ISD</t>
  </si>
  <si>
    <t>PLAINVIEW ISD</t>
  </si>
  <si>
    <t>MEMPHIS ISD</t>
  </si>
  <si>
    <t>TURKEY-QUITAQUE ISD</t>
  </si>
  <si>
    <t>HAMILTON ISD</t>
  </si>
  <si>
    <t>HICO ISD</t>
  </si>
  <si>
    <t>GRUVER ISD</t>
  </si>
  <si>
    <t>PRINGLE-MORSE CISD</t>
  </si>
  <si>
    <t>SPEARMAN ISD</t>
  </si>
  <si>
    <t>CHILLICOTHE ISD</t>
  </si>
  <si>
    <t>QUANAH ISD</t>
  </si>
  <si>
    <t>KOUNTZE ISD</t>
  </si>
  <si>
    <t>SILSBEE ISD</t>
  </si>
  <si>
    <t>HARDIN-JEFFERSON ISD</t>
  </si>
  <si>
    <t>LUMBERTON ISD</t>
  </si>
  <si>
    <t>WEST HARDIN COUNTY CISD</t>
  </si>
  <si>
    <t>ALDINE ISD</t>
  </si>
  <si>
    <t>ALIEF ISD</t>
  </si>
  <si>
    <t>CHANNELVIEW ISD</t>
  </si>
  <si>
    <t>CROSBY ISD</t>
  </si>
  <si>
    <t>CYPRESS-FAIRBANKS ISD</t>
  </si>
  <si>
    <t>DEER PARK ISD</t>
  </si>
  <si>
    <t>GALENA PARK ISD</t>
  </si>
  <si>
    <t>GOOSE CREEK CISD</t>
  </si>
  <si>
    <t>HOUSTON ISD</t>
  </si>
  <si>
    <t>HUMBLE ISD</t>
  </si>
  <si>
    <t>KATY ISD</t>
  </si>
  <si>
    <t>KLEIN ISD</t>
  </si>
  <si>
    <t>LA PORTE ISD</t>
  </si>
  <si>
    <t>PASADENA ISD</t>
  </si>
  <si>
    <t>SPRING ISD</t>
  </si>
  <si>
    <t>SPRING BRANCH ISD</t>
  </si>
  <si>
    <t>TOMBALL ISD</t>
  </si>
  <si>
    <t>SHELDON ISD</t>
  </si>
  <si>
    <t>HUFFMAN ISD</t>
  </si>
  <si>
    <t>KARNACK ISD</t>
  </si>
  <si>
    <t>MARSHALL ISD</t>
  </si>
  <si>
    <t>WASKOM ISD</t>
  </si>
  <si>
    <t>HALLSVILLE ISD</t>
  </si>
  <si>
    <t>HARLETON ISD</t>
  </si>
  <si>
    <t>ELYSIAN FIELDS ISD</t>
  </si>
  <si>
    <t>CHANNING ISD</t>
  </si>
  <si>
    <t>HARTLEY ISD</t>
  </si>
  <si>
    <t>HASKELL CISD</t>
  </si>
  <si>
    <t>RULE ISD</t>
  </si>
  <si>
    <t>PAINT CREEK ISD</t>
  </si>
  <si>
    <t>SAN MARCOS CISD</t>
  </si>
  <si>
    <t>DRIPPING SPRINGS ISD</t>
  </si>
  <si>
    <t>WIMBERLEY ISD</t>
  </si>
  <si>
    <t>HAYS CISD</t>
  </si>
  <si>
    <t>CANADIAN ISD</t>
  </si>
  <si>
    <t>ATHENS ISD</t>
  </si>
  <si>
    <t>BROWNSBORO ISD</t>
  </si>
  <si>
    <t>CROSS ROADS ISD</t>
  </si>
  <si>
    <t>EUSTACE ISD</t>
  </si>
  <si>
    <t>MALAKOFF ISD</t>
  </si>
  <si>
    <t>TRINIDAD ISD</t>
  </si>
  <si>
    <t>MURCHISON ISD</t>
  </si>
  <si>
    <t>LAPOYNOR ISD</t>
  </si>
  <si>
    <t>DONNA ISD</t>
  </si>
  <si>
    <t>EDCOUCH-ELSA ISD</t>
  </si>
  <si>
    <t>EDINBURG CISD</t>
  </si>
  <si>
    <t>HIDALGO ISD</t>
  </si>
  <si>
    <t>MCALLEN ISD</t>
  </si>
  <si>
    <t>MERCEDES ISD</t>
  </si>
  <si>
    <t>MISSION CISD</t>
  </si>
  <si>
    <t>PHARR-SAN JUAN-ALAMO ISD</t>
  </si>
  <si>
    <t>PROGRESO ISD</t>
  </si>
  <si>
    <t>SHARYLAND ISD</t>
  </si>
  <si>
    <t>LA JOYA ISD</t>
  </si>
  <si>
    <t>WESLACO ISD</t>
  </si>
  <si>
    <t>LA VILLA ISD</t>
  </si>
  <si>
    <t>MONTE ALTO ISD</t>
  </si>
  <si>
    <t>ABBOTT ISD</t>
  </si>
  <si>
    <t>BYNUM ISD</t>
  </si>
  <si>
    <t>COVINGTON ISD</t>
  </si>
  <si>
    <t>HILLSBORO ISD</t>
  </si>
  <si>
    <t>ITASCA ISD</t>
  </si>
  <si>
    <t>MALONE ISD</t>
  </si>
  <si>
    <t>MOUNT CALM ISD</t>
  </si>
  <si>
    <t>WHITNEY ISD</t>
  </si>
  <si>
    <t>AQUILLA ISD</t>
  </si>
  <si>
    <t>BLUM ISD</t>
  </si>
  <si>
    <t>PENELOPE ISD</t>
  </si>
  <si>
    <t>ANTON ISD</t>
  </si>
  <si>
    <t>LEVELLAND ISD</t>
  </si>
  <si>
    <t>ROPES ISD</t>
  </si>
  <si>
    <t>SMYER ISD</t>
  </si>
  <si>
    <t>SUNDOWN ISD</t>
  </si>
  <si>
    <t>WHITHARRAL ISD</t>
  </si>
  <si>
    <t>GRANBURY ISD</t>
  </si>
  <si>
    <t>LIPAN ISD</t>
  </si>
  <si>
    <t>TOLAR ISD</t>
  </si>
  <si>
    <t>SULPHUR SPRINGS ISD</t>
  </si>
  <si>
    <t>CUMBY COLLEGIATE ISD</t>
  </si>
  <si>
    <t>NORTH HOPKINS ISD</t>
  </si>
  <si>
    <t>MILLER GROVE ISD</t>
  </si>
  <si>
    <t>COMO-PICKTON CISD</t>
  </si>
  <si>
    <t>SALTILLO ISD</t>
  </si>
  <si>
    <t>SULPHUR BLUFF ISD</t>
  </si>
  <si>
    <t>CROCKETT ISD</t>
  </si>
  <si>
    <t>GRAPELAND ISD</t>
  </si>
  <si>
    <t>LOVELADY ISD</t>
  </si>
  <si>
    <t>LATEXO ISD</t>
  </si>
  <si>
    <t>KENNARD ISD</t>
  </si>
  <si>
    <t>BIG SPRING ISD</t>
  </si>
  <si>
    <t>COAHOMA ISD</t>
  </si>
  <si>
    <t>FORSAN ISD</t>
  </si>
  <si>
    <t>FT HANCOCK ISD</t>
  </si>
  <si>
    <t>SIERRA BLANCA ISD</t>
  </si>
  <si>
    <t>DELL CITY ISD</t>
  </si>
  <si>
    <t>CADDO MILLS ISD</t>
  </si>
  <si>
    <t>CELESTE ISD</t>
  </si>
  <si>
    <t>COMMERCE ISD</t>
  </si>
  <si>
    <t>GREENVILLE ISD</t>
  </si>
  <si>
    <t>LONE OAK ISD</t>
  </si>
  <si>
    <t>QUINLAN ISD</t>
  </si>
  <si>
    <t>WOLFE CITY ISD</t>
  </si>
  <si>
    <t>CAMPBELL ISD</t>
  </si>
  <si>
    <t>BLAND ISD</t>
  </si>
  <si>
    <t>BOLES ISD</t>
  </si>
  <si>
    <t>BORGER ISD</t>
  </si>
  <si>
    <t>SANFORD-FRITCH ISD</t>
  </si>
  <si>
    <t>PLEMONS-STINNETT-PHILLIPS CISD</t>
  </si>
  <si>
    <t>IRION COUNTY ISD</t>
  </si>
  <si>
    <t>BRYSON ISD</t>
  </si>
  <si>
    <t>JACKSBORO ISD</t>
  </si>
  <si>
    <t>PERRIN-WHITT CISD</t>
  </si>
  <si>
    <t>EDNA ISD</t>
  </si>
  <si>
    <t>GANADO ISD</t>
  </si>
  <si>
    <t>INDUSTRIAL ISD</t>
  </si>
  <si>
    <t>BROOKELAND ISD</t>
  </si>
  <si>
    <t>BUNA ISD</t>
  </si>
  <si>
    <t>JASPER ISD</t>
  </si>
  <si>
    <t>KIRBYVILLE CISD</t>
  </si>
  <si>
    <t>EVADALE ISD</t>
  </si>
  <si>
    <t>FT DAVIS ISD</t>
  </si>
  <si>
    <t>VALENTINE ISD</t>
  </si>
  <si>
    <t>NEDERLAND ISD</t>
  </si>
  <si>
    <t>PORT ARTHUR ISD</t>
  </si>
  <si>
    <t>PORT NECHES-GROVES ISD</t>
  </si>
  <si>
    <t>BEAUMONT ISD</t>
  </si>
  <si>
    <t>SABINE PASS ISD</t>
  </si>
  <si>
    <t>HAMSHIRE-FANNETT ISD</t>
  </si>
  <si>
    <t>JIM HOGG COUNTY ISD</t>
  </si>
  <si>
    <t>ALICE ISD</t>
  </si>
  <si>
    <t>BEN BOLT-PALITO BLANCO ISD</t>
  </si>
  <si>
    <t>ORANGE GROVE ISD</t>
  </si>
  <si>
    <t>PREMONT ISD</t>
  </si>
  <si>
    <t>LA GLORIA ISD</t>
  </si>
  <si>
    <t>ALVARADO ISD</t>
  </si>
  <si>
    <t>BURLESON ISD</t>
  </si>
  <si>
    <t>CLEBURNE ISD</t>
  </si>
  <si>
    <t>GRANDVIEW ISD</t>
  </si>
  <si>
    <t>JOSHUA ISD</t>
  </si>
  <si>
    <t>KEENE ISD</t>
  </si>
  <si>
    <t>RIO VISTA ISD</t>
  </si>
  <si>
    <t>VENUS ISD</t>
  </si>
  <si>
    <t>GODLEY ISD</t>
  </si>
  <si>
    <t>ANSON ISD</t>
  </si>
  <si>
    <t>HAMLIN COLLEGIATE ISD</t>
  </si>
  <si>
    <t>HAWLEY ISD</t>
  </si>
  <si>
    <t>LUEDERS-AVOCA ISD</t>
  </si>
  <si>
    <t>STAMFORD ISD</t>
  </si>
  <si>
    <t>KARNES CITY ISD</t>
  </si>
  <si>
    <t>KENEDY ISD</t>
  </si>
  <si>
    <t>RUNGE ISD</t>
  </si>
  <si>
    <t>FALLS CITY ISD</t>
  </si>
  <si>
    <t>CRANDALL ISD</t>
  </si>
  <si>
    <t>FORNEY ISD</t>
  </si>
  <si>
    <t>KAUFMAN ISD</t>
  </si>
  <si>
    <t>KEMP ISD</t>
  </si>
  <si>
    <t>MABANK ISD</t>
  </si>
  <si>
    <t>TERRELL ISD</t>
  </si>
  <si>
    <t>SCURRY-ROSSER ISD</t>
  </si>
  <si>
    <t>BOERNE ISD</t>
  </si>
  <si>
    <t>COMFORT ISD</t>
  </si>
  <si>
    <t>KENEDY COUNTY WIDE CSD</t>
  </si>
  <si>
    <t>JAYTON-GIRARD ISD</t>
  </si>
  <si>
    <t>CENTER POINT ISD</t>
  </si>
  <si>
    <t>HUNT ISD</t>
  </si>
  <si>
    <t>KERRVILLE ISD</t>
  </si>
  <si>
    <t>INGRAM ISD</t>
  </si>
  <si>
    <t>DIVIDE ISD</t>
  </si>
  <si>
    <t>JUNCTION ISD</t>
  </si>
  <si>
    <t>GUTHRIE CSD</t>
  </si>
  <si>
    <t>BRACKETT ISD</t>
  </si>
  <si>
    <t>KINGSVILLE ISD</t>
  </si>
  <si>
    <t>RICARDO ISD</t>
  </si>
  <si>
    <t>RIVIERA ISD</t>
  </si>
  <si>
    <t>SANTA GERTRUDIS ISD</t>
  </si>
  <si>
    <t>KNOX CITY-O'BRIEN CISD</t>
  </si>
  <si>
    <t>MUNDAY CISD</t>
  </si>
  <si>
    <t>BENJAMIN ISD</t>
  </si>
  <si>
    <t>CHISUM ISD</t>
  </si>
  <si>
    <t>PARIS ISD</t>
  </si>
  <si>
    <t>NORTH LAMAR ISD</t>
  </si>
  <si>
    <t>PRAIRILAND ISD</t>
  </si>
  <si>
    <t>AMHERST ISD</t>
  </si>
  <si>
    <t>LITTLEFIELD ISD</t>
  </si>
  <si>
    <t>OLTON ISD</t>
  </si>
  <si>
    <t>SPRINGLAKE-EARTH ISD</t>
  </si>
  <si>
    <t>SUDAN ISD</t>
  </si>
  <si>
    <t>LAMPASAS ISD</t>
  </si>
  <si>
    <t>LOMETA ISD</t>
  </si>
  <si>
    <t>COTULLA ISD</t>
  </si>
  <si>
    <t>HALLETTSVILLE ISD</t>
  </si>
  <si>
    <t>MOULTON ISD</t>
  </si>
  <si>
    <t>SHINER ISD</t>
  </si>
  <si>
    <t>VYSEHRAD ISD</t>
  </si>
  <si>
    <t>SWEET HOME ISD</t>
  </si>
  <si>
    <t>EZZELL ISD</t>
  </si>
  <si>
    <t>GIDDINGS ISD</t>
  </si>
  <si>
    <t>LEXINGTON ISD</t>
  </si>
  <si>
    <t>DIME BOX ISD</t>
  </si>
  <si>
    <t>BUFFALO ISD</t>
  </si>
  <si>
    <t>CENTERVILLE ISD</t>
  </si>
  <si>
    <t>NORMANGEE ISD</t>
  </si>
  <si>
    <t>OAKWOOD ISD</t>
  </si>
  <si>
    <t>LEON ISD</t>
  </si>
  <si>
    <t>CLEVELAND ISD</t>
  </si>
  <si>
    <t>DAYTON ISD</t>
  </si>
  <si>
    <t>DEVERS ISD</t>
  </si>
  <si>
    <t>HARDIN ISD</t>
  </si>
  <si>
    <t>HULL-DAISETTA ISD</t>
  </si>
  <si>
    <t>LIBERTY ISD</t>
  </si>
  <si>
    <t>TARKINGTON ISD</t>
  </si>
  <si>
    <t>COOLIDGE ISD</t>
  </si>
  <si>
    <t>GROESBECK ISD</t>
  </si>
  <si>
    <t>MEXIA ISD</t>
  </si>
  <si>
    <t>BOOKER ISD</t>
  </si>
  <si>
    <t>FOLLETT ISD</t>
  </si>
  <si>
    <t>DARROUZETT ISD</t>
  </si>
  <si>
    <t>GEORGE WEST ISD</t>
  </si>
  <si>
    <t>THREE RIVERS ISD</t>
  </si>
  <si>
    <t>LLANO ISD</t>
  </si>
  <si>
    <t>LUBBOCK ISD</t>
  </si>
  <si>
    <t>NEW DEAL ISD</t>
  </si>
  <si>
    <t>SLATON ISD</t>
  </si>
  <si>
    <t>LUBBOCK-COOPER ISD</t>
  </si>
  <si>
    <t>FRENSHIP ISD</t>
  </si>
  <si>
    <t>ROOSEVELT ISD</t>
  </si>
  <si>
    <t>SHALLOWATER ISD</t>
  </si>
  <si>
    <t>IDALOU ISD</t>
  </si>
  <si>
    <t>O'DONNELL ISD</t>
  </si>
  <si>
    <t>TAHOKA ISD</t>
  </si>
  <si>
    <t>NEW HOME ISD</t>
  </si>
  <si>
    <t>WILSON ISD</t>
  </si>
  <si>
    <t>MADISONVILLE CISD</t>
  </si>
  <si>
    <t>NORTH ZULCH ISD</t>
  </si>
  <si>
    <t>JEFFERSON ISD</t>
  </si>
  <si>
    <t>STANTON ISD</t>
  </si>
  <si>
    <t>GRADY ISD</t>
  </si>
  <si>
    <t>MASON ISD</t>
  </si>
  <si>
    <t>BAY CITY ISD</t>
  </si>
  <si>
    <t>TIDEHAVEN ISD</t>
  </si>
  <si>
    <t>MATAGORDA ISD</t>
  </si>
  <si>
    <t>PALACIOS ISD</t>
  </si>
  <si>
    <t>VAN VLECK ISD</t>
  </si>
  <si>
    <t>EAGLE PASS ISD</t>
  </si>
  <si>
    <t>BRADY ISD</t>
  </si>
  <si>
    <t>ROCHELLE ISD</t>
  </si>
  <si>
    <t>LOHN ISD</t>
  </si>
  <si>
    <t>CRAWFORD ISD</t>
  </si>
  <si>
    <t>LA VEGA ISD</t>
  </si>
  <si>
    <t>LORENA ISD</t>
  </si>
  <si>
    <t>MART ISD</t>
  </si>
  <si>
    <t>MCGREGOR ISD</t>
  </si>
  <si>
    <t>MOODY ISD</t>
  </si>
  <si>
    <t>RIESEL ISD</t>
  </si>
  <si>
    <t>WACO ISD</t>
  </si>
  <si>
    <t>WEST ISD</t>
  </si>
  <si>
    <t>AXTELL ISD</t>
  </si>
  <si>
    <t>BRUCEVILLE-EDDY ISD</t>
  </si>
  <si>
    <t>CHINA SPRING ISD</t>
  </si>
  <si>
    <t>CONNALLY ISD</t>
  </si>
  <si>
    <t>ROBINSON ISD</t>
  </si>
  <si>
    <t>BOSQUEVILLE ISD</t>
  </si>
  <si>
    <t>HALLSBURG ISD</t>
  </si>
  <si>
    <t>GHOLSON ISD</t>
  </si>
  <si>
    <t>MCMULLEN COUNTY ISD</t>
  </si>
  <si>
    <t>DEVINE ISD</t>
  </si>
  <si>
    <t>D'HANIS ISD</t>
  </si>
  <si>
    <t>NATALIA ISD</t>
  </si>
  <si>
    <t>HONDO ISD</t>
  </si>
  <si>
    <t>MEDINA VALLEY ISD</t>
  </si>
  <si>
    <t>MENARD ISD</t>
  </si>
  <si>
    <t>MIDLAND ISD</t>
  </si>
  <si>
    <t>GREENWOOD ISD</t>
  </si>
  <si>
    <t>CAMERON ISD</t>
  </si>
  <si>
    <t>GAUSE ISD</t>
  </si>
  <si>
    <t>MILANO ISD</t>
  </si>
  <si>
    <t>ROCKDALE ISD</t>
  </si>
  <si>
    <t>THORNDALE ISD</t>
  </si>
  <si>
    <t>BUCKHOLTS ISD</t>
  </si>
  <si>
    <t>GOLDTHWAITE ISD</t>
  </si>
  <si>
    <t>MULLIN ISD</t>
  </si>
  <si>
    <t>PRIDDY ISD</t>
  </si>
  <si>
    <t>COLORADO ISD</t>
  </si>
  <si>
    <t>LORAINE ISD</t>
  </si>
  <si>
    <t>WESTBROOK ISD</t>
  </si>
  <si>
    <t>BOWIE ISD</t>
  </si>
  <si>
    <t>NOCONA ISD</t>
  </si>
  <si>
    <t>GOLD BURG ISD</t>
  </si>
  <si>
    <t>MONTAGUE ISD</t>
  </si>
  <si>
    <t>PRAIRIE VALLEY ISD</t>
  </si>
  <si>
    <t>FORESTBURG ISD</t>
  </si>
  <si>
    <t>SAINT JO ISD</t>
  </si>
  <si>
    <t>CONROE ISD</t>
  </si>
  <si>
    <t>MONTGOMERY ISD</t>
  </si>
  <si>
    <t>WILLIS ISD</t>
  </si>
  <si>
    <t>MAGNOLIA ISD</t>
  </si>
  <si>
    <t>SPLENDORA ISD</t>
  </si>
  <si>
    <t>NEW CANEY ISD</t>
  </si>
  <si>
    <t>DUMAS ISD</t>
  </si>
  <si>
    <t>SUNRAY COLLEGIATE ISD</t>
  </si>
  <si>
    <t>DAINGERFIELD-LONE STAR ISD</t>
  </si>
  <si>
    <t>PEWITT CISD</t>
  </si>
  <si>
    <t>MOTLEY COUNTY ISD</t>
  </si>
  <si>
    <t>CHIRENO ISD</t>
  </si>
  <si>
    <t>CUSHING ISD</t>
  </si>
  <si>
    <t>GARRISON ISD</t>
  </si>
  <si>
    <t>NACOGDOCHES ISD</t>
  </si>
  <si>
    <t>WODEN ISD</t>
  </si>
  <si>
    <t>CENTRAL HEIGHTS ISD</t>
  </si>
  <si>
    <t>MARTINSVILLE ISD</t>
  </si>
  <si>
    <t>DOUGLASS ISD</t>
  </si>
  <si>
    <t>BLOOMING GROVE ISD</t>
  </si>
  <si>
    <t>CORSICANA ISD</t>
  </si>
  <si>
    <t>FROST ISD</t>
  </si>
  <si>
    <t>KERENS ISD</t>
  </si>
  <si>
    <t>MILDRED ISD</t>
  </si>
  <si>
    <t>RICE ISD</t>
  </si>
  <si>
    <t>BURKEVILLE ISD</t>
  </si>
  <si>
    <t>NEWTON ISD</t>
  </si>
  <si>
    <t>DEWEYVILLE ISD</t>
  </si>
  <si>
    <t>ROSCOE COLLEGIATE ISD</t>
  </si>
  <si>
    <t>SWEETWATER ISD</t>
  </si>
  <si>
    <t>BLACKWELL CISD</t>
  </si>
  <si>
    <t>HIGHLAND ISD</t>
  </si>
  <si>
    <t>AGUA DULCE ISD</t>
  </si>
  <si>
    <t>BISHOP CISD</t>
  </si>
  <si>
    <t>CALALLEN ISD</t>
  </si>
  <si>
    <t>CORPUS CHRISTI ISD</t>
  </si>
  <si>
    <t>DRISCOLL ISD</t>
  </si>
  <si>
    <t>LONDON ISD</t>
  </si>
  <si>
    <t>PORT ARANSAS ISD</t>
  </si>
  <si>
    <t>ROBSTOWN ISD</t>
  </si>
  <si>
    <t>TULOSO-MIDWAY ISD</t>
  </si>
  <si>
    <t>BANQUETE ISD</t>
  </si>
  <si>
    <t>FLOUR BLUFF ISD</t>
  </si>
  <si>
    <t>WEST OSO ISD</t>
  </si>
  <si>
    <t>PERRYTON ISD</t>
  </si>
  <si>
    <t>VEGA ISD</t>
  </si>
  <si>
    <t>ADRIAN ISD</t>
  </si>
  <si>
    <t>WILDORADO ISD</t>
  </si>
  <si>
    <t>BRIDGE CITY ISD</t>
  </si>
  <si>
    <t>ORANGEFIELD ISD</t>
  </si>
  <si>
    <t>WEST ORANGE-COVE CISD</t>
  </si>
  <si>
    <t>VIDOR ISD</t>
  </si>
  <si>
    <t>LITTLE CYPRESS-MAURICEVILLE CISD</t>
  </si>
  <si>
    <t>GORDON ISD</t>
  </si>
  <si>
    <t>GRAFORD ISD</t>
  </si>
  <si>
    <t>MINERAL WELLS ISD</t>
  </si>
  <si>
    <t>SANTO ISD</t>
  </si>
  <si>
    <t>STRAWN ISD</t>
  </si>
  <si>
    <t>PALO PINTO ISD</t>
  </si>
  <si>
    <t>BECKVILLE ISD</t>
  </si>
  <si>
    <t>CARTHAGE ISD</t>
  </si>
  <si>
    <t>GARY ISD</t>
  </si>
  <si>
    <t>POOLVILLE ISD</t>
  </si>
  <si>
    <t>SPRINGTOWN ISD</t>
  </si>
  <si>
    <t>WEATHERFORD ISD</t>
  </si>
  <si>
    <t>MILLSAP ISD</t>
  </si>
  <si>
    <t>ALEDO ISD</t>
  </si>
  <si>
    <t>PEASTER ISD</t>
  </si>
  <si>
    <t>BROCK ISD</t>
  </si>
  <si>
    <t>GARNER ISD</t>
  </si>
  <si>
    <t>BOVINA ISD</t>
  </si>
  <si>
    <t>FARWELL ISD</t>
  </si>
  <si>
    <t>FRIONA ISD</t>
  </si>
  <si>
    <t>LAZBUDDIE ISD</t>
  </si>
  <si>
    <t>BUENA VISTA ISD</t>
  </si>
  <si>
    <t>FORT STOCKTON ISD</t>
  </si>
  <si>
    <t>IRAAN-SHEFFIELD COLLEGIATE ISD</t>
  </si>
  <si>
    <t>BIG SANDY ISD</t>
  </si>
  <si>
    <t>GOODRICH ISD</t>
  </si>
  <si>
    <t>CORRIGAN-CAMDEN ISD</t>
  </si>
  <si>
    <t>LEGGETT ISD</t>
  </si>
  <si>
    <t>LIVINGSTON ISD</t>
  </si>
  <si>
    <t>ONALASKA ISD</t>
  </si>
  <si>
    <t>AMARILLO ISD</t>
  </si>
  <si>
    <t>RIVER ROAD ISD</t>
  </si>
  <si>
    <t>BUSHLAND ISD</t>
  </si>
  <si>
    <t>MARFA ISD</t>
  </si>
  <si>
    <t>PRESIDIO ISD</t>
  </si>
  <si>
    <t>RAINS ISD</t>
  </si>
  <si>
    <t>CANYON ISD</t>
  </si>
  <si>
    <t>REAGAN COUNTY ISD</t>
  </si>
  <si>
    <t>LEAKEY ISD</t>
  </si>
  <si>
    <t>AVERY ISD</t>
  </si>
  <si>
    <t>RIVERCREST ISD</t>
  </si>
  <si>
    <t>CLARKSVILLE ISD</t>
  </si>
  <si>
    <t>DETROIT ISD</t>
  </si>
  <si>
    <t>PECOS-BARSTOW-TOYAH ISD</t>
  </si>
  <si>
    <t>BALMORHEA ISD</t>
  </si>
  <si>
    <t>AUSTWELL-TIVOLI ISD</t>
  </si>
  <si>
    <t>WOODSBORO ISD</t>
  </si>
  <si>
    <t>REFUGIO ISD</t>
  </si>
  <si>
    <t>MIAMI ISD</t>
  </si>
  <si>
    <t>BREMOND ISD</t>
  </si>
  <si>
    <t>CALVERT ISD</t>
  </si>
  <si>
    <t>FRANKLIN ISD</t>
  </si>
  <si>
    <t>HEARNE ISD</t>
  </si>
  <si>
    <t>MUMFORD ISD</t>
  </si>
  <si>
    <t>ROCKWALL ISD</t>
  </si>
  <si>
    <t>ROYSE CITY ISD</t>
  </si>
  <si>
    <t>BALLINGER ISD</t>
  </si>
  <si>
    <t>MILES ISD</t>
  </si>
  <si>
    <t>WINTERS ISD</t>
  </si>
  <si>
    <t>OLFEN ISD</t>
  </si>
  <si>
    <t>HENDERSON ISD</t>
  </si>
  <si>
    <t>LANEVILLE ISD</t>
  </si>
  <si>
    <t>LEVERETTS CHAPEL ISD</t>
  </si>
  <si>
    <t>MOUNT ENTERPRISE ISD</t>
  </si>
  <si>
    <t>OVERTON ISD</t>
  </si>
  <si>
    <t>TATUM ISD</t>
  </si>
  <si>
    <t>CARLISLE ISD</t>
  </si>
  <si>
    <t>WEST RUSK COUNTY CONSOLIDATED ISD</t>
  </si>
  <si>
    <t>HEMPHILL ISD</t>
  </si>
  <si>
    <t>WEST SABINE ISD</t>
  </si>
  <si>
    <t>SAN AUGUSTINE ISD</t>
  </si>
  <si>
    <t>BROADDUS ISD</t>
  </si>
  <si>
    <t>COLDSPRING-OAKHURST CISD</t>
  </si>
  <si>
    <t>SHEPHERD ISD</t>
  </si>
  <si>
    <t>ARANSAS PASS ISD</t>
  </si>
  <si>
    <t>GREGORY-PORTLAND ISD</t>
  </si>
  <si>
    <t>INGLESIDE ISD</t>
  </si>
  <si>
    <t>MATHIS ISD</t>
  </si>
  <si>
    <t>ODEM-EDROY ISD</t>
  </si>
  <si>
    <t>SINTON ISD</t>
  </si>
  <si>
    <t>TAFT ISD</t>
  </si>
  <si>
    <t>SAN SABA ISD</t>
  </si>
  <si>
    <t>RICHLAND SPRINGS ISD</t>
  </si>
  <si>
    <t>CHEROKEE ISD</t>
  </si>
  <si>
    <t>SCHLEICHER ISD</t>
  </si>
  <si>
    <t>HERMLEIGH ISD</t>
  </si>
  <si>
    <t>SNYDER ISD</t>
  </si>
  <si>
    <t>IRA ISD</t>
  </si>
  <si>
    <t>ALBANY ISD</t>
  </si>
  <si>
    <t>MORAN ISD</t>
  </si>
  <si>
    <t>CENTER ISD</t>
  </si>
  <si>
    <t>JOAQUIN ISD</t>
  </si>
  <si>
    <t>SHELBYVILLE ISD</t>
  </si>
  <si>
    <t>TENAHA ISD</t>
  </si>
  <si>
    <t>TIMPSON ISD</t>
  </si>
  <si>
    <t>EXCELSIOR ISD</t>
  </si>
  <si>
    <t>TEXHOMA ISD</t>
  </si>
  <si>
    <t>STRATFORD ISD</t>
  </si>
  <si>
    <t>ARP ISD</t>
  </si>
  <si>
    <t>BULLARD ISD</t>
  </si>
  <si>
    <t>LINDALE ISD</t>
  </si>
  <si>
    <t>TROUP ISD</t>
  </si>
  <si>
    <t>TYLER ISD</t>
  </si>
  <si>
    <t>WHITEHOUSE ISD</t>
  </si>
  <si>
    <t>CHAPEL HILL ISD</t>
  </si>
  <si>
    <t>WINONA ISD</t>
  </si>
  <si>
    <t>GLEN ROSE ISD</t>
  </si>
  <si>
    <t>RIO GRANDE CITY GRULLA ISD</t>
  </si>
  <si>
    <t>SAN ISIDRO ISD</t>
  </si>
  <si>
    <t>ROMA ISD</t>
  </si>
  <si>
    <t>BRECKENRIDGE ISD</t>
  </si>
  <si>
    <t>STERLING CITY ISD</t>
  </si>
  <si>
    <t>ASPERMONT ISD</t>
  </si>
  <si>
    <t>SONORA ISD</t>
  </si>
  <si>
    <t>HAPPY ISD</t>
  </si>
  <si>
    <t>TULIA ISD</t>
  </si>
  <si>
    <t>KRESS ISD</t>
  </si>
  <si>
    <t>ARLINGTON ISD</t>
  </si>
  <si>
    <t>BIRDVILLE ISD</t>
  </si>
  <si>
    <t>EVERMAN ISD</t>
  </si>
  <si>
    <t>FORT WORTH ISD</t>
  </si>
  <si>
    <t>GRAPEVINE-COLLEYVILLE ISD</t>
  </si>
  <si>
    <t>KELLER ISD</t>
  </si>
  <si>
    <t>MANSFIELD ISD</t>
  </si>
  <si>
    <t>LAKE WORTH ISD</t>
  </si>
  <si>
    <t>CROWLEY ISD</t>
  </si>
  <si>
    <t>KENNEDALE ISD</t>
  </si>
  <si>
    <t>AZLE ISD</t>
  </si>
  <si>
    <t>HURST-EULESS-BEDFORD ISD</t>
  </si>
  <si>
    <t>CASTLEBERRY ISD</t>
  </si>
  <si>
    <t>EAGLE MT-SAGINAW ISD</t>
  </si>
  <si>
    <t>CARROLL ISD</t>
  </si>
  <si>
    <t>WHITE SETTLEMENT ISD</t>
  </si>
  <si>
    <t>ABILENE ISD</t>
  </si>
  <si>
    <t>MERKEL ISD</t>
  </si>
  <si>
    <t>TRENT ISD</t>
  </si>
  <si>
    <t>JIM NED CISD</t>
  </si>
  <si>
    <t>TERRELL COUNTY ISD</t>
  </si>
  <si>
    <t>BROWNFIELD ISD</t>
  </si>
  <si>
    <t>MEADOW ISD</t>
  </si>
  <si>
    <t>WELLMAN-UNION CISD</t>
  </si>
  <si>
    <t>THROCKMORTON COLLEGIATE ISD</t>
  </si>
  <si>
    <t>WOODSON ISD</t>
  </si>
  <si>
    <t>MOUNT PLEASANT ISD</t>
  </si>
  <si>
    <t>HARTS BLUFF ISD</t>
  </si>
  <si>
    <t>CHRISTOVAL ISD</t>
  </si>
  <si>
    <t>SAN ANGELO ISD</t>
  </si>
  <si>
    <t>WATER VALLEY ISD</t>
  </si>
  <si>
    <t>WALL ISD</t>
  </si>
  <si>
    <t>GRAPE CREEK ISD</t>
  </si>
  <si>
    <t>VERIBEST ISD</t>
  </si>
  <si>
    <t>AUSTIN ISD</t>
  </si>
  <si>
    <t>PFLUGERVILLE ISD</t>
  </si>
  <si>
    <t>MANOR ISD</t>
  </si>
  <si>
    <t>EANES ISD</t>
  </si>
  <si>
    <t>DEL VALLE ISD</t>
  </si>
  <si>
    <t>LAGO VISTA ISD</t>
  </si>
  <si>
    <t>LAKE TRAVIS ISD</t>
  </si>
  <si>
    <t>GROVETON ISD</t>
  </si>
  <si>
    <t>TRINITY ISD</t>
  </si>
  <si>
    <t>APPLE SPRINGS ISD</t>
  </si>
  <si>
    <t>COLMESNEIL ISD</t>
  </si>
  <si>
    <t>WOODVILLE ISD</t>
  </si>
  <si>
    <t>WARREN ISD</t>
  </si>
  <si>
    <t>SPURGER ISD</t>
  </si>
  <si>
    <t>CHESTER ISD</t>
  </si>
  <si>
    <t>GILMER ISD</t>
  </si>
  <si>
    <t>ORE CITY ISD</t>
  </si>
  <si>
    <t>UNION HILL ISD</t>
  </si>
  <si>
    <t>HARMONY ISD</t>
  </si>
  <si>
    <t>NEW DIANA ISD</t>
  </si>
  <si>
    <t>UNION GROVE ISD</t>
  </si>
  <si>
    <t>MCCAMEY ISD</t>
  </si>
  <si>
    <t>RANKIN ISD</t>
  </si>
  <si>
    <t>KNIPPA ISD</t>
  </si>
  <si>
    <t>SABINAL ISD</t>
  </si>
  <si>
    <t>UVALDE CISD</t>
  </si>
  <si>
    <t>UTOPIA ISD</t>
  </si>
  <si>
    <t>SAN FELIPE-DEL RIO CISD</t>
  </si>
  <si>
    <t>COMSTOCK ISD</t>
  </si>
  <si>
    <t>CANTON ISD</t>
  </si>
  <si>
    <t>GRAND SALINE ISD</t>
  </si>
  <si>
    <t>MARTINS MILL ISD</t>
  </si>
  <si>
    <t>VAN ISD</t>
  </si>
  <si>
    <t>WILLS POINT ISD</t>
  </si>
  <si>
    <t>FRUITVALE ISD</t>
  </si>
  <si>
    <t>BLOOMINGTON ISD</t>
  </si>
  <si>
    <t>VICTORIA ISD</t>
  </si>
  <si>
    <t>NURSERY ISD</t>
  </si>
  <si>
    <t>NEW WAVERLY ISD</t>
  </si>
  <si>
    <t>HUNTSVILLE ISD</t>
  </si>
  <si>
    <t>HEMPSTEAD ISD</t>
  </si>
  <si>
    <t>WALLER ISD</t>
  </si>
  <si>
    <t>ROYAL ISD</t>
  </si>
  <si>
    <t>MONAHANS-WICKETT-PYOTE ISD</t>
  </si>
  <si>
    <t>GRANDFALLS-ROYALTY ISD</t>
  </si>
  <si>
    <t>BRENHAM ISD</t>
  </si>
  <si>
    <t>BURTON ISD</t>
  </si>
  <si>
    <t>LAREDO ISD</t>
  </si>
  <si>
    <t>UNITED ISD</t>
  </si>
  <si>
    <t>WEBB CISD</t>
  </si>
  <si>
    <t>BOLING ISD</t>
  </si>
  <si>
    <t>EAST BERNARD ISD</t>
  </si>
  <si>
    <t>EL CAMPO ISD</t>
  </si>
  <si>
    <t>WHARTON ISD</t>
  </si>
  <si>
    <t>LOUISE ISD</t>
  </si>
  <si>
    <t>SHAMROCK ISD</t>
  </si>
  <si>
    <t>WHEELER ISD</t>
  </si>
  <si>
    <t>KELTON ISD</t>
  </si>
  <si>
    <t>FORT ELLIOTT CISD</t>
  </si>
  <si>
    <t>BURKBURNETT ISD</t>
  </si>
  <si>
    <t>ELECTRA ISD</t>
  </si>
  <si>
    <t>IOWA PARK CISD</t>
  </si>
  <si>
    <t>WICHITA FALLS ISD</t>
  </si>
  <si>
    <t>CITY VIEW ISD</t>
  </si>
  <si>
    <t>HARROLD ISD</t>
  </si>
  <si>
    <t>VERNON ISD</t>
  </si>
  <si>
    <t>LASARA ISD</t>
  </si>
  <si>
    <t>LYFORD CISD</t>
  </si>
  <si>
    <t>RAYMONDVILLE ISD</t>
  </si>
  <si>
    <t>SAN PERLITA ISD</t>
  </si>
  <si>
    <t>FLORENCE ISD</t>
  </si>
  <si>
    <t>GEORGETOWN ISD</t>
  </si>
  <si>
    <t>GRANGER ISD</t>
  </si>
  <si>
    <t>HUTTO ISD</t>
  </si>
  <si>
    <t>JARRELL ISD</t>
  </si>
  <si>
    <t>LIBERTY HILL ISD</t>
  </si>
  <si>
    <t>ROUND ROCK ISD</t>
  </si>
  <si>
    <t>TAYLOR ISD</t>
  </si>
  <si>
    <t>THRALL ISD</t>
  </si>
  <si>
    <t>LEANDER ISD</t>
  </si>
  <si>
    <t>COUPLAND ISD</t>
  </si>
  <si>
    <t>FLORESVILLE ISD</t>
  </si>
  <si>
    <t>LA VERNIA ISD</t>
  </si>
  <si>
    <t>POTH ISD</t>
  </si>
  <si>
    <t>STOCKDALE ISD</t>
  </si>
  <si>
    <t>KERMIT ISD</t>
  </si>
  <si>
    <t>WINK-LOVING ISD</t>
  </si>
  <si>
    <t>ALVORD ISD</t>
  </si>
  <si>
    <t>BOYD ISD</t>
  </si>
  <si>
    <t>BRIDGEPORT ISD</t>
  </si>
  <si>
    <t>CHICO ISD</t>
  </si>
  <si>
    <t>DECATUR ISD</t>
  </si>
  <si>
    <t>PARADISE ISD</t>
  </si>
  <si>
    <t>SLIDELL ISD</t>
  </si>
  <si>
    <t>HAWKINS ISD</t>
  </si>
  <si>
    <t>MINEOLA ISD</t>
  </si>
  <si>
    <t>QUITMAN ISD</t>
  </si>
  <si>
    <t>YANTIS ISD</t>
  </si>
  <si>
    <t>ALBA-GOLDEN ISD</t>
  </si>
  <si>
    <t>WINNSBORO ISD</t>
  </si>
  <si>
    <t>DENVER CITY ISD</t>
  </si>
  <si>
    <t>PLAINS ISD</t>
  </si>
  <si>
    <t>GRAHAM ISD</t>
  </si>
  <si>
    <t>NEWCASTLE ISD</t>
  </si>
  <si>
    <t>OLNEY ISD</t>
  </si>
  <si>
    <t>ZAPATA COUNTY ISD</t>
  </si>
  <si>
    <t>CRYSTAL CITY ISD</t>
  </si>
  <si>
    <t>LA PRYOR ISD</t>
  </si>
  <si>
    <t>PY2_LOST_LOHE</t>
  </si>
  <si>
    <t>PY2_PRELIM_LPV</t>
  </si>
  <si>
    <t>PY1_PRELIM_LPV</t>
  </si>
  <si>
    <t>LPV_GROWTH</t>
  </si>
  <si>
    <t>PY1_PV_NO_LIM_CH313</t>
  </si>
  <si>
    <t>PY1_PV_NO_LIM_CH311</t>
  </si>
  <si>
    <t>TOTAL_EXEMP_EXP</t>
  </si>
  <si>
    <t>GROWTH_NET_EXP</t>
  </si>
  <si>
    <t>LOHE_CHANGE</t>
  </si>
  <si>
    <t>PY1_PRO_DPV_T2</t>
  </si>
  <si>
    <t>Approved</t>
  </si>
  <si>
    <t>ROCKPORT-FULTON ISD</t>
  </si>
  <si>
    <t xml:space="preserve"> </t>
  </si>
  <si>
    <t>General Information</t>
  </si>
  <si>
    <t>Template Instructions</t>
  </si>
  <si>
    <t>Districts are still required to complete the LPVS to calculate their MCR. Districts should not proceed with tax rate adoption until the TEA publishes preliminary MCRs. If an appeal is requested then districts should wait for a final MCR determination.</t>
  </si>
  <si>
    <t>Local Property Value Growth (calculated)</t>
  </si>
  <si>
    <t>&lt;=Enter CDN</t>
  </si>
  <si>
    <t>Local Property Value Survey Calculations</t>
  </si>
  <si>
    <t>Voter Approval Tax Rate Calculations</t>
  </si>
  <si>
    <t>TY 2025 Total M&amp;O tax rate with no increase</t>
  </si>
  <si>
    <t>Golden Pennies (Tier Two, Level One)</t>
  </si>
  <si>
    <t>Copper Pennies (Tier Two, Level Two)</t>
  </si>
  <si>
    <t>Maximum Tier One Tax Rate</t>
  </si>
  <si>
    <t>Contact Information</t>
  </si>
  <si>
    <r>
      <rPr>
        <b/>
        <sz val="11"/>
        <color theme="1"/>
        <rFont val="Calibri"/>
        <family val="2"/>
        <scheme val="minor"/>
      </rPr>
      <t>DISCLAIMER:</t>
    </r>
    <r>
      <rPr>
        <sz val="11"/>
        <color theme="1"/>
        <rFont val="Calibri"/>
        <family val="2"/>
        <scheme val="minor"/>
      </rPr>
      <t xml:space="preserve"> Nothing stated in this template supersedes the Texas Tax Code, Texas Education Code, or the Texas Administrative Code. </t>
    </r>
  </si>
  <si>
    <r>
      <rPr>
        <b/>
        <sz val="11"/>
        <color theme="1"/>
        <rFont val="Calibri"/>
        <family val="2"/>
        <scheme val="minor"/>
      </rPr>
      <t>DISCLAIMER:</t>
    </r>
    <r>
      <rPr>
        <sz val="11"/>
        <color theme="1"/>
        <rFont val="Calibri"/>
        <family val="2"/>
        <scheme val="minor"/>
      </rPr>
      <t xml:space="preserve"> These numbers are illustrative only and do not constitute a legal opinion of the TEA. Districts should in all cases consult with their tax attorney before adopting a tax rate.</t>
    </r>
  </si>
  <si>
    <t xml:space="preserve"> •  Enter the amount of value estimated to be lost due to the Local Option Homestead Exemption (LOHE), if applicable.</t>
  </si>
  <si>
    <t>•  TEA will calculate and make available preliminary maximum compressed tier one tax rates to each school district on or before August 5.
---If TEA receives an appeal of a preliminary maximum compressed tax rate, TEA will issue a final determination to the school district no later than August 31.
---If TEA does not receive an appeal of a preliminary MCR, the preliminary MCR as determined by TEA automatically becomes the final MCR.</t>
  </si>
  <si>
    <r>
      <rPr>
        <b/>
        <sz val="11"/>
        <color theme="1"/>
        <rFont val="Calibri"/>
        <family val="2"/>
        <scheme val="minor"/>
      </rPr>
      <t>DISCLAIMER:</t>
    </r>
    <r>
      <rPr>
        <sz val="11"/>
        <color theme="1"/>
        <rFont val="Calibri"/>
        <family val="2"/>
        <scheme val="minor"/>
      </rPr>
      <t xml:space="preserve"> Districts are still required to complete the LPVS to calculate their MCR. Districts should not proceed with tax rate adoption until the TEA publishes preliminary MCRs. If an appeal is requested then districts should wait for a final MCR determination.</t>
    </r>
  </si>
  <si>
    <t>3. Afterwards, move on to the "VATR Calc" worksheet.</t>
  </si>
  <si>
    <t>1. Start by entering your district CDN in cell D5 of the "LPVS Calc" worksheet.</t>
  </si>
  <si>
    <t>If you have any questions related to maximum compressed tax rate calculations or this template, please contact the Division of State Funding, Forecasting and Fiscal Analysis by email at taxprograms@tea.texas.gov.</t>
  </si>
  <si>
    <t>Maximum Compressed Tax Rate</t>
  </si>
  <si>
    <t>Up to 5 pennies, if applicable</t>
  </si>
  <si>
    <t>TY 2025 tax effort adopted by district in response to a disaster under Sec. 26.042(e), Tax Code</t>
  </si>
  <si>
    <t>2026-2027 Tax Rate &amp; MCR Template</t>
  </si>
  <si>
    <t>2. Next, fill out the Local Property Value Survey (LPVS) data entry fields to generate a maximum compressed tax rate (MCR) in cell E39. The TY 2025 property value with the $140,000 homestead exemption (HSE) has been preloaded for you from the prior year LPVS form.</t>
  </si>
  <si>
    <t xml:space="preserve">•  TEA will open the Local Property Value Survey data collection from July 18, 2026, through August 1, 2026. </t>
  </si>
  <si>
    <t>•  More details related to this data collection will come via email notifications to subscribers of Public School Funding Updates in July 2026. Make sure you are signed up to receive email notifications.</t>
  </si>
  <si>
    <r>
      <t>District's total adopted (</t>
    </r>
    <r>
      <rPr>
        <b/>
        <sz val="11"/>
        <color theme="1"/>
        <rFont val="Calibri"/>
        <family val="2"/>
        <scheme val="minor"/>
      </rPr>
      <t>allowed</t>
    </r>
    <r>
      <rPr>
        <sz val="11"/>
        <color theme="1"/>
        <rFont val="Calibri"/>
        <family val="2"/>
        <scheme val="minor"/>
      </rPr>
      <t>) TY 2025 M&amp;O tax rate net of pennies adopted to respond to disaster</t>
    </r>
  </si>
  <si>
    <r>
      <t>District's total adopted (</t>
    </r>
    <r>
      <rPr>
        <b/>
        <sz val="11"/>
        <color theme="1"/>
        <rFont val="Calibri"/>
        <family val="2"/>
        <scheme val="minor"/>
      </rPr>
      <t>allowed</t>
    </r>
    <r>
      <rPr>
        <sz val="11"/>
        <color theme="1"/>
        <rFont val="Calibri"/>
        <family val="2"/>
        <scheme val="minor"/>
      </rPr>
      <t>) TY 2025 M&amp;O tax rate</t>
    </r>
  </si>
  <si>
    <t xml:space="preserve">TY 2026 Voter Approval Tax Rate </t>
  </si>
  <si>
    <t>TY 2026 Tier Two Tax Rate</t>
  </si>
  <si>
    <t>TY 2026 tax effort adopted by district in response to a disaster under Sec. 26.042(e), Tax Code</t>
  </si>
  <si>
    <t>TY 2026 I&amp;S Tax Rate</t>
  </si>
  <si>
    <t>PY1_DPV_T2</t>
  </si>
  <si>
    <t>PY1_DPV_T4</t>
  </si>
  <si>
    <t>lohe_loss</t>
  </si>
  <si>
    <t>ch_313_expiration</t>
  </si>
  <si>
    <t>tif_expiration</t>
  </si>
  <si>
    <t>PY1_MO_RATE_ADOPT</t>
  </si>
  <si>
    <t>MAX_COMPR_RATE</t>
  </si>
  <si>
    <t>tier_i_tax_rate</t>
  </si>
  <si>
    <t>MCR diff</t>
  </si>
  <si>
    <t>Allowed M&amp;O rate</t>
  </si>
  <si>
    <t>gold_pennies</t>
  </si>
  <si>
    <t>copper_pennies</t>
  </si>
  <si>
    <t>unequalized_pennies</t>
  </si>
  <si>
    <t>SOUTH TEXAS ISD</t>
  </si>
  <si>
    <t>TY 2025 Value Lost to the Local Optional Homestead Exemption</t>
  </si>
  <si>
    <t xml:space="preserve">TY 2025 Comptroller Certified School District Taxable Value for M&amp;O Purposes (T2) </t>
  </si>
  <si>
    <t>TY 2026 Property Value No Longer Subject to a Limitation on Appraised Value under Chapter 313, Tax Code</t>
  </si>
  <si>
    <t>TY 2026 Property Value No Longer Subject to a Limitation on Appraised Value under Chapter 311, Tax Code</t>
  </si>
  <si>
    <t>TY 2026 Local Optional Homestead Exemption Value Loss, if applicable</t>
  </si>
  <si>
    <t>Estimated TY 2026 Comptroller Certified School District Value for M&amp;O purposes (T2)</t>
  </si>
  <si>
    <t>Prior Year (TY 2025) Maximum Compressed Tax Rate (MCR)</t>
  </si>
  <si>
    <t>Local Preliminary MCR = (1.025 ((TY 2025 DPV+E) * PYMCR)) / TY 2026 T2</t>
  </si>
  <si>
    <t>TY 2026 State Compression Percentage 
(lesser of PY State MCR or 0.6322 * (1.025 / 1.036) )</t>
  </si>
  <si>
    <t>TY 2026 Limitation on Maximum Compressed Tax Rate  (0.6322 * 0.9)</t>
  </si>
  <si>
    <r>
      <t xml:space="preserve">TY 2026 MCR </t>
    </r>
    <r>
      <rPr>
        <sz val="11"/>
        <color theme="1"/>
        <rFont val="Calibri"/>
        <family val="2"/>
        <scheme val="minor"/>
      </rPr>
      <t>(lesser of state or local compression, subject to limitation under Sec. 48.2552, Education Code)</t>
    </r>
  </si>
  <si>
    <t>TY 2026 Total M&amp;O Tax Rate with No Increase</t>
  </si>
  <si>
    <t>DESC_SHORT</t>
  </si>
  <si>
    <t>TEA_APPROVE_DTTM</t>
  </si>
  <si>
    <t>PY2_CERT_MO</t>
  </si>
  <si>
    <t>PY1_LOHE_LOSS</t>
  </si>
  <si>
    <t>PY1_MAX_COMPR_RATE</t>
  </si>
  <si>
    <t>PRELIM_MAX_COMPR_RATE</t>
  </si>
  <si>
    <t>STATE_COMPR_RATE</t>
  </si>
  <si>
    <t>LIM_COMPR_RATE</t>
  </si>
  <si>
    <t>SubmittedToSupervisor</t>
  </si>
  <si>
    <t>.</t>
  </si>
  <si>
    <r>
      <t xml:space="preserve">TY 2025 Chief Appraiser’s July 25th Certified Taxable Property Values from the Certified Appraisal Roll </t>
    </r>
    <r>
      <rPr>
        <sz val="11"/>
        <color rgb="FFFF0000"/>
        <rFont val="Calibri"/>
        <family val="2"/>
        <scheme val="minor"/>
      </rPr>
      <t>(based on $140K HSE and $60K HSE for elderly or disabled persons)</t>
    </r>
  </si>
  <si>
    <r>
      <t xml:space="preserve">TY 2026 Chief Appraiser’s July 25th Certified Taxable Property Values from the Certified Appraisal Roll </t>
    </r>
    <r>
      <rPr>
        <sz val="11"/>
        <color rgb="FFFF0000"/>
        <rFont val="Calibri"/>
        <family val="2"/>
        <scheme val="minor"/>
      </rPr>
      <t>(based on $140K HSE and $60K HSE for elderly or disabled persons)</t>
    </r>
  </si>
  <si>
    <r>
      <t xml:space="preserve"> •  Enter TY 2026 property values from Chief Appraiser’s July 25 2026 certified taxable property values from the certified appraisal roll </t>
    </r>
    <r>
      <rPr>
        <sz val="11"/>
        <color rgb="FFFF0000"/>
        <rFont val="Calibri"/>
        <family val="2"/>
        <scheme val="minor"/>
      </rPr>
      <t>(based on $140K HSE and $60K HSE for elderly or disabled persons</t>
    </r>
    <r>
      <rPr>
        <sz val="11"/>
        <color theme="1"/>
        <rFont val="Calibri"/>
        <family val="2"/>
        <scheme val="minor"/>
      </rPr>
      <t>).</t>
    </r>
  </si>
  <si>
    <t>Version 1 -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</si>
</sst>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44" formatCode="_(&quot;$&quot;* #,##0.00_);_(&quot;$&quot;* \(#,##0.00\);_(&quot;$&quot;* &quot;-&quot;??_);_(@_)"/>
    <numFmt numFmtId="43" formatCode="_(* #,##0.00_);_(* \(#,##0.00\);_(* &quot;-&quot;??_);_(@_)"/>
    <numFmt numFmtId="164" formatCode="&quot;$&quot;#,##0.0000"/>
    <numFmt numFmtId="165" formatCode="&quot;$&quot;#,##0"/>
    <numFmt numFmtId="166" formatCode="_(&quot;$&quot;* #,##0_);_(&quot;$&quot;* \(#,##0\);_(&quot;$&quot;* &quot;-&quot;??_);_(@_)"/>
    <numFmt numFmtId="167" formatCode="ddmmmyyyy:hh:mm:ss"/>
    <numFmt numFmtId="168" formatCode="##0.0000"/>
    <numFmt numFmtId="169" formatCode="##################0"/>
    <numFmt numFmtId="170" formatCode="###################0"/>
  </numFmts>
  <fonts count="20" x14ac:knownFonts="1">
    <font>
      <sz val="11"/>
      <color theme="1"/>
      <name val="Calibri"/>
      <family val="2"/>
      <scheme val="minor"/>
    </font>
    <font>
      <b/>
      <sz val="11"/>
      <color theme="1"/>
      <name val="Calibri"/>
      <family val="2"/>
      <scheme val="minor"/>
    </font>
    <font>
      <sz val="11"/>
      <color theme="1"/>
      <name val="Calibri"/>
      <family val="2"/>
      <scheme val="minor"/>
    </font>
    <font>
      <b/>
      <sz val="14"/>
      <color theme="1"/>
      <name val="Calibri"/>
      <family val="2"/>
      <scheme val="minor"/>
    </font>
    <font>
      <sz val="10"/>
      <name val="Arial"/>
      <family val="2"/>
    </font>
    <font>
      <b/>
      <sz val="12"/>
      <color theme="1"/>
      <name val="Calibri"/>
      <family val="2"/>
      <scheme val="minor"/>
    </font>
    <font>
      <sz val="11"/>
      <color theme="0"/>
      <name val="Calibri"/>
      <family val="2"/>
      <scheme val="minor"/>
    </font>
    <font>
      <sz val="11"/>
      <color rgb="FF000000"/>
      <name val="Calibri"/>
      <family val="2"/>
      <scheme val="minor"/>
    </font>
    <font>
      <sz val="8"/>
      <name val="Calibri"/>
      <family val="2"/>
      <scheme val="minor"/>
    </font>
    <font>
      <b/>
      <sz val="14"/>
      <color theme="0"/>
      <name val="Calibri"/>
      <family val="2"/>
      <scheme val="minor"/>
    </font>
    <font>
      <b/>
      <sz val="13"/>
      <color theme="1"/>
      <name val="Calibri"/>
      <family val="2"/>
      <scheme val="minor"/>
    </font>
    <font>
      <b/>
      <sz val="15"/>
      <color theme="0"/>
      <name val="Calibri"/>
      <family val="2"/>
      <scheme val="minor"/>
    </font>
    <font>
      <b/>
      <sz val="14"/>
      <name val="Calibri"/>
      <family val="2"/>
      <scheme val="minor"/>
    </font>
    <font>
      <sz val="13"/>
      <color theme="0"/>
      <name val="Calibri"/>
      <family val="2"/>
      <scheme val="minor"/>
    </font>
    <font>
      <sz val="12"/>
      <color theme="1"/>
      <name val="Calibri"/>
      <family val="2"/>
      <scheme val="minor"/>
    </font>
    <font>
      <sz val="9"/>
      <color indexed="81"/>
      <name val="Tahoma"/>
      <family val="2"/>
    </font>
    <font>
      <b/>
      <sz val="9"/>
      <color indexed="81"/>
      <name val="Tahoma"/>
      <family val="2"/>
    </font>
    <font>
      <sz val="9.5"/>
      <color rgb="FF000000"/>
      <name val="Arial"/>
    </font>
    <font>
      <b/>
      <sz val="9.5"/>
      <color rgb="FF112277"/>
      <name val="Arial"/>
    </font>
    <font>
      <sz val="11"/>
      <color rgb="FFFF0000"/>
      <name val="Calibri"/>
      <family val="2"/>
      <scheme val="minor"/>
    </font>
  </fonts>
  <fills count="13">
    <fill>
      <patternFill patternType="none"/>
    </fill>
    <fill>
      <patternFill patternType="gray125"/>
    </fill>
    <fill>
      <patternFill patternType="solid">
        <fgColor theme="4" tint="0.39997558519241921"/>
        <bgColor indexed="64"/>
      </patternFill>
    </fill>
    <fill>
      <patternFill patternType="solid">
        <fgColor theme="8"/>
      </patternFill>
    </fill>
    <fill>
      <patternFill patternType="solid">
        <fgColor theme="2" tint="-9.9978637043366805E-2"/>
        <bgColor indexed="64"/>
      </patternFill>
    </fill>
    <fill>
      <patternFill patternType="solid">
        <fgColor rgb="FF002060"/>
        <bgColor indexed="64"/>
      </patternFill>
    </fill>
    <fill>
      <patternFill patternType="solid">
        <fgColor rgb="FFFBFBFB"/>
        <bgColor indexed="64"/>
      </patternFill>
    </fill>
    <fill>
      <patternFill patternType="solid">
        <fgColor theme="4" tint="0.79998168889431442"/>
        <bgColor indexed="64"/>
      </patternFill>
    </fill>
    <fill>
      <patternFill patternType="solid">
        <fgColor rgb="FFFFFF00"/>
        <bgColor indexed="64"/>
      </patternFill>
    </fill>
    <fill>
      <patternFill patternType="solid">
        <fgColor theme="8" tint="0.39997558519241921"/>
        <bgColor indexed="64"/>
      </patternFill>
    </fill>
    <fill>
      <patternFill patternType="solid">
        <fgColor rgb="FFEDF2F9"/>
        <bgColor indexed="64"/>
      </patternFill>
    </fill>
    <fill>
      <patternFill patternType="solid">
        <fgColor rgb="FFFAFBFE"/>
        <bgColor indexed="64"/>
      </patternFill>
    </fill>
    <fill>
      <patternFill patternType="solid">
        <fgColor rgb="FFFFFFFF"/>
        <bgColor indexed="64"/>
      </patternFill>
    </fill>
  </fills>
  <borders count="10">
    <border>
      <left/>
      <right/>
      <top/>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thin">
        <color indexed="64"/>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21">
    <xf numFmtId="0" fontId="0" fillId="0" borderId="0"/>
    <xf numFmtId="0" fontId="1" fillId="0" borderId="1" applyNumberFormat="0" applyFill="0" applyAlignment="0" applyProtection="0"/>
    <xf numFmtId="9" fontId="2" fillId="0" borderId="0" applyFont="0" applyFill="0" applyBorder="0" applyAlignment="0" applyProtection="0"/>
    <xf numFmtId="44" fontId="2" fillId="0" borderId="0" applyFont="0" applyFill="0" applyBorder="0" applyAlignment="0" applyProtection="0"/>
    <xf numFmtId="0" fontId="4" fillId="0" borderId="0"/>
    <xf numFmtId="0" fontId="6" fillId="3" borderId="0" applyNumberFormat="0" applyBorder="0" applyAlignment="0" applyProtection="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4" fillId="0" borderId="0"/>
    <xf numFmtId="0" fontId="17" fillId="0" borderId="0"/>
  </cellStyleXfs>
  <cellXfs count="68">
    <xf numFmtId="0" fontId="0" fillId="0" borderId="0" xfId="0"/>
    <xf numFmtId="166" fontId="0" fillId="0" borderId="0" xfId="3" applyNumberFormat="1" applyFont="1"/>
    <xf numFmtId="0" fontId="0" fillId="4" borderId="0" xfId="0" applyFill="1" applyAlignment="1">
      <alignment vertical="center"/>
    </xf>
    <xf numFmtId="0" fontId="10" fillId="2" borderId="0" xfId="0" applyFont="1" applyFill="1" applyAlignment="1">
      <alignment vertical="center"/>
    </xf>
    <xf numFmtId="0" fontId="1" fillId="4" borderId="0" xfId="0" applyFont="1" applyFill="1" applyAlignment="1">
      <alignment horizontal="right" vertical="center"/>
    </xf>
    <xf numFmtId="0" fontId="9" fillId="5" borderId="0" xfId="19" applyFont="1" applyFill="1" applyAlignment="1" applyProtection="1">
      <alignment vertical="center" wrapText="1"/>
      <protection hidden="1"/>
    </xf>
    <xf numFmtId="0" fontId="11" fillId="5" borderId="0" xfId="19" applyFont="1" applyFill="1" applyAlignment="1" applyProtection="1">
      <alignment horizontal="center" vertical="center" wrapText="1"/>
      <protection hidden="1"/>
    </xf>
    <xf numFmtId="0" fontId="0" fillId="0" borderId="0" xfId="0" applyAlignment="1">
      <alignment vertical="center"/>
    </xf>
    <xf numFmtId="0" fontId="1" fillId="4" borderId="0" xfId="0" applyFont="1" applyFill="1" applyAlignment="1">
      <alignment vertical="center"/>
    </xf>
    <xf numFmtId="0" fontId="0" fillId="4" borderId="0" xfId="0" applyFill="1" applyAlignment="1">
      <alignment horizontal="center" vertical="center"/>
    </xf>
    <xf numFmtId="0" fontId="0" fillId="0" borderId="0" xfId="0" applyAlignment="1">
      <alignment horizontal="center" vertical="center"/>
    </xf>
    <xf numFmtId="0" fontId="0" fillId="4" borderId="0" xfId="0" applyFill="1" applyAlignment="1">
      <alignment vertical="center" wrapText="1"/>
    </xf>
    <xf numFmtId="0" fontId="0" fillId="6" borderId="0" xfId="0" applyFill="1" applyAlignment="1">
      <alignment vertical="center" wrapText="1"/>
    </xf>
    <xf numFmtId="0" fontId="7" fillId="6" borderId="0" xfId="0" applyFont="1" applyFill="1" applyAlignment="1">
      <alignment vertical="center" wrapText="1"/>
    </xf>
    <xf numFmtId="0" fontId="0" fillId="6" borderId="0" xfId="0" applyFill="1" applyAlignment="1">
      <alignment vertical="center"/>
    </xf>
    <xf numFmtId="0" fontId="0" fillId="6" borderId="0" xfId="0" applyFill="1" applyAlignment="1">
      <alignment horizontal="left" vertical="center" wrapText="1"/>
    </xf>
    <xf numFmtId="0" fontId="1" fillId="6" borderId="5" xfId="0" applyFont="1" applyFill="1" applyBorder="1" applyAlignment="1">
      <alignment vertical="center" wrapText="1"/>
    </xf>
    <xf numFmtId="164" fontId="0" fillId="4" borderId="0" xfId="0" applyNumberFormat="1" applyFill="1" applyAlignment="1">
      <alignment horizontal="center" vertical="center"/>
    </xf>
    <xf numFmtId="0" fontId="12" fillId="2" borderId="2" xfId="5" applyNumberFormat="1" applyFont="1" applyFill="1" applyBorder="1" applyAlignment="1">
      <alignment horizontal="center" vertical="center"/>
    </xf>
    <xf numFmtId="0" fontId="0" fillId="4" borderId="0" xfId="0" applyFill="1" applyAlignment="1">
      <alignment horizontal="left" vertical="center" wrapText="1"/>
    </xf>
    <xf numFmtId="0" fontId="1" fillId="6" borderId="0" xfId="0" applyFont="1" applyFill="1" applyAlignment="1">
      <alignment horizontal="left" vertical="center" wrapText="1"/>
    </xf>
    <xf numFmtId="49" fontId="13" fillId="5" borderId="0" xfId="19" applyNumberFormat="1" applyFont="1" applyFill="1" applyAlignment="1" applyProtection="1">
      <alignment horizontal="center" vertical="center" wrapText="1"/>
      <protection hidden="1"/>
    </xf>
    <xf numFmtId="0" fontId="0" fillId="4" borderId="0" xfId="0" applyFill="1" applyAlignment="1" applyProtection="1">
      <alignment vertical="center"/>
      <protection locked="0"/>
    </xf>
    <xf numFmtId="0" fontId="0" fillId="6" borderId="0" xfId="0" applyFill="1" applyAlignment="1" applyProtection="1">
      <alignment vertical="center" wrapText="1"/>
      <protection locked="0"/>
    </xf>
    <xf numFmtId="164" fontId="0" fillId="7" borderId="0" xfId="3" applyNumberFormat="1" applyFont="1" applyFill="1" applyAlignment="1" applyProtection="1">
      <alignment horizontal="center" vertical="center"/>
      <protection locked="0"/>
    </xf>
    <xf numFmtId="0" fontId="0" fillId="4" borderId="0" xfId="0" applyFill="1" applyAlignment="1" applyProtection="1">
      <alignment vertical="center" wrapText="1"/>
      <protection locked="0"/>
    </xf>
    <xf numFmtId="164" fontId="2" fillId="7" borderId="0" xfId="3" applyNumberFormat="1" applyFont="1" applyFill="1" applyAlignment="1" applyProtection="1">
      <alignment horizontal="center" vertical="center"/>
      <protection locked="0"/>
    </xf>
    <xf numFmtId="0" fontId="5" fillId="6" borderId="5" xfId="0" applyFont="1" applyFill="1" applyBorder="1" applyAlignment="1" applyProtection="1">
      <alignment vertical="center" wrapText="1"/>
      <protection locked="0"/>
    </xf>
    <xf numFmtId="0" fontId="14" fillId="4" borderId="0" xfId="0" applyFont="1" applyFill="1" applyAlignment="1" applyProtection="1">
      <alignment vertical="center" wrapText="1"/>
      <protection locked="0"/>
    </xf>
    <xf numFmtId="0" fontId="0" fillId="9" borderId="0" xfId="0" applyFill="1"/>
    <xf numFmtId="165" fontId="0" fillId="9" borderId="0" xfId="0" applyNumberFormat="1" applyFill="1"/>
    <xf numFmtId="164" fontId="0" fillId="9" borderId="0" xfId="0" applyNumberFormat="1" applyFill="1"/>
    <xf numFmtId="165" fontId="0" fillId="0" borderId="0" xfId="0" applyNumberFormat="1"/>
    <xf numFmtId="164" fontId="0" fillId="0" borderId="0" xfId="0" applyNumberFormat="1"/>
    <xf numFmtId="0" fontId="0" fillId="0" borderId="0" xfId="0" applyAlignment="1">
      <alignment horizontal="center"/>
    </xf>
    <xf numFmtId="3" fontId="0" fillId="0" borderId="0" xfId="0" applyNumberFormat="1"/>
    <xf numFmtId="0" fontId="18" fillId="10" borderId="8" xfId="20" applyFont="1" applyFill="1" applyBorder="1" applyAlignment="1">
      <alignment horizontal="left" wrapText="1"/>
    </xf>
    <xf numFmtId="0" fontId="18" fillId="10" borderId="8" xfId="20" applyFont="1" applyFill="1" applyBorder="1" applyAlignment="1">
      <alignment horizontal="right" wrapText="1"/>
    </xf>
    <xf numFmtId="6" fontId="18" fillId="10" borderId="8" xfId="20" applyNumberFormat="1" applyFont="1" applyFill="1" applyBorder="1" applyAlignment="1">
      <alignment horizontal="right" wrapText="1"/>
    </xf>
    <xf numFmtId="0" fontId="17" fillId="11" borderId="0" xfId="20" applyFill="1" applyAlignment="1">
      <alignment horizontal="left"/>
    </xf>
    <xf numFmtId="0" fontId="17" fillId="12" borderId="9" xfId="20" applyFill="1" applyBorder="1" applyAlignment="1">
      <alignment horizontal="left" wrapText="1"/>
    </xf>
    <xf numFmtId="167" fontId="17" fillId="12" borderId="9" xfId="20" applyNumberFormat="1" applyFill="1" applyBorder="1" applyAlignment="1">
      <alignment horizontal="right" wrapText="1"/>
    </xf>
    <xf numFmtId="6" fontId="17" fillId="12" borderId="9" xfId="20" applyNumberFormat="1" applyFill="1" applyBorder="1" applyAlignment="1">
      <alignment horizontal="right" wrapText="1"/>
    </xf>
    <xf numFmtId="168" fontId="17" fillId="12" borderId="9" xfId="20" applyNumberFormat="1" applyFill="1" applyBorder="1" applyAlignment="1">
      <alignment horizontal="right" wrapText="1"/>
    </xf>
    <xf numFmtId="169" fontId="17" fillId="12" borderId="9" xfId="20" applyNumberFormat="1" applyFill="1" applyBorder="1" applyAlignment="1">
      <alignment horizontal="right" wrapText="1"/>
    </xf>
    <xf numFmtId="170" fontId="17" fillId="12" borderId="9" xfId="20" applyNumberFormat="1" applyFill="1" applyBorder="1" applyAlignment="1">
      <alignment horizontal="right" wrapText="1"/>
    </xf>
    <xf numFmtId="6" fontId="17" fillId="11" borderId="0" xfId="20" applyNumberFormat="1" applyFill="1" applyAlignment="1">
      <alignment horizontal="left"/>
    </xf>
    <xf numFmtId="164" fontId="0" fillId="8" borderId="0" xfId="0" applyNumberFormat="1" applyFill="1" applyAlignment="1">
      <alignment horizontal="center" vertical="center"/>
    </xf>
    <xf numFmtId="164" fontId="0" fillId="6" borderId="0" xfId="0" applyNumberFormat="1" applyFill="1" applyAlignment="1">
      <alignment horizontal="center" vertical="center"/>
    </xf>
    <xf numFmtId="164" fontId="1" fillId="6" borderId="0" xfId="0" applyNumberFormat="1" applyFont="1" applyFill="1" applyAlignment="1">
      <alignment horizontal="center" vertical="center"/>
    </xf>
    <xf numFmtId="0" fontId="5" fillId="6" borderId="5" xfId="1" applyFont="1" applyFill="1" applyBorder="1" applyAlignment="1" applyProtection="1">
      <alignment vertical="center" wrapText="1"/>
    </xf>
    <xf numFmtId="0" fontId="14" fillId="4" borderId="0" xfId="0" applyFont="1" applyFill="1" applyAlignment="1">
      <alignment vertical="center"/>
    </xf>
    <xf numFmtId="164" fontId="5" fillId="6" borderId="5" xfId="1" applyNumberFormat="1" applyFont="1" applyFill="1" applyBorder="1" applyAlignment="1" applyProtection="1">
      <alignment horizontal="center" vertical="center"/>
    </xf>
    <xf numFmtId="164" fontId="5" fillId="6" borderId="5" xfId="0" applyNumberFormat="1" applyFont="1" applyFill="1" applyBorder="1" applyAlignment="1">
      <alignment horizontal="center" vertical="center"/>
    </xf>
    <xf numFmtId="165" fontId="0" fillId="6" borderId="0" xfId="0" applyNumberFormat="1" applyFill="1" applyAlignment="1">
      <alignment horizontal="center" vertical="center"/>
    </xf>
    <xf numFmtId="10" fontId="0" fillId="6" borderId="0" xfId="2" applyNumberFormat="1" applyFont="1" applyFill="1" applyAlignment="1" applyProtection="1">
      <alignment horizontal="center" vertical="center"/>
    </xf>
    <xf numFmtId="165" fontId="0" fillId="6" borderId="0" xfId="2" applyNumberFormat="1" applyFont="1" applyFill="1" applyAlignment="1" applyProtection="1">
      <alignment horizontal="center" vertical="center"/>
    </xf>
    <xf numFmtId="164" fontId="3" fillId="6" borderId="5" xfId="0" applyNumberFormat="1" applyFont="1" applyFill="1" applyBorder="1" applyAlignment="1">
      <alignment horizontal="center" vertical="center"/>
    </xf>
    <xf numFmtId="0" fontId="3" fillId="7" borderId="2" xfId="5" applyFont="1" applyFill="1" applyBorder="1" applyAlignment="1" applyProtection="1">
      <alignment horizontal="center" vertical="center"/>
      <protection locked="0"/>
    </xf>
    <xf numFmtId="165" fontId="0" fillId="7" borderId="0" xfId="0" applyNumberFormat="1" applyFill="1" applyAlignment="1" applyProtection="1">
      <alignment horizontal="center" vertical="center"/>
      <protection locked="0"/>
    </xf>
    <xf numFmtId="0" fontId="11" fillId="5" borderId="0" xfId="19" applyFont="1" applyFill="1" applyAlignment="1" applyProtection="1">
      <alignment horizontal="center" vertical="center" wrapText="1"/>
      <protection hidden="1"/>
    </xf>
    <xf numFmtId="0" fontId="13" fillId="5" borderId="0" xfId="19" applyFont="1" applyFill="1" applyAlignment="1" applyProtection="1">
      <alignment horizontal="center" vertical="center" wrapText="1"/>
      <protection hidden="1"/>
    </xf>
    <xf numFmtId="0" fontId="0" fillId="4" borderId="0" xfId="0" applyFill="1" applyAlignment="1">
      <alignment horizontal="left" vertical="center" wrapText="1"/>
    </xf>
    <xf numFmtId="0" fontId="12" fillId="2" borderId="3" xfId="5" applyNumberFormat="1" applyFont="1" applyFill="1" applyBorder="1" applyAlignment="1">
      <alignment horizontal="center" vertical="center"/>
    </xf>
    <xf numFmtId="0" fontId="12" fillId="2" borderId="6" xfId="5" applyNumberFormat="1" applyFont="1" applyFill="1" applyBorder="1" applyAlignment="1">
      <alignment horizontal="center" vertical="center"/>
    </xf>
    <xf numFmtId="0" fontId="12" fillId="2" borderId="4" xfId="5" applyNumberFormat="1" applyFont="1" applyFill="1" applyBorder="1" applyAlignment="1">
      <alignment horizontal="center" vertical="center"/>
    </xf>
    <xf numFmtId="0" fontId="10" fillId="2" borderId="7" xfId="0" applyFont="1" applyFill="1" applyBorder="1" applyAlignment="1">
      <alignment horizontal="left" vertical="center"/>
    </xf>
    <xf numFmtId="0" fontId="10" fillId="2" borderId="0" xfId="0" applyFont="1" applyFill="1" applyAlignment="1">
      <alignment horizontal="left" vertical="center"/>
    </xf>
  </cellXfs>
  <cellStyles count="21">
    <cellStyle name="Accent5" xfId="5" builtinId="45"/>
    <cellStyle name="Comma 2" xfId="10" xr:uid="{30DC8F28-4600-4179-9859-4B20DCD5A15A}"/>
    <cellStyle name="Comma 2 2" xfId="15" xr:uid="{A6F03DB2-5C2A-4570-8288-221F705833F8}"/>
    <cellStyle name="Comma 3" xfId="13" xr:uid="{69DB0AD8-B3E0-4FF1-997C-96721CBC347B}"/>
    <cellStyle name="Comma 3 2" xfId="18" xr:uid="{79346728-F56B-4266-8213-30AAC3D5915D}"/>
    <cellStyle name="Comma 4" xfId="6" xr:uid="{CCD33C50-7BBF-4752-B561-F88D2CB94ECD}"/>
    <cellStyle name="Currency" xfId="3" builtinId="4"/>
    <cellStyle name="Currency 2" xfId="7" xr:uid="{C0CA5F84-9069-421A-8F47-DAA08F9F08BB}"/>
    <cellStyle name="Normal" xfId="0" builtinId="0"/>
    <cellStyle name="Normal 10" xfId="19" xr:uid="{393E369D-2E20-460E-8000-AA7001235825}"/>
    <cellStyle name="Normal 2" xfId="4" xr:uid="{127B6AEF-76FD-4535-B71D-7D0A89ED68AB}"/>
    <cellStyle name="Normal 3" xfId="9" xr:uid="{8C31A8B7-49F9-4845-8575-5CFC445FC020}"/>
    <cellStyle name="Normal 3 2" xfId="14" xr:uid="{42EEA82B-98F8-4115-96D9-EA80774EE55F}"/>
    <cellStyle name="Normal 4" xfId="11" xr:uid="{B458A797-75B7-49C3-AE89-9A7FE96CD473}"/>
    <cellStyle name="Normal 4 2" xfId="16" xr:uid="{B9F6D8A3-FA57-4386-83E8-81D233183310}"/>
    <cellStyle name="Normal 5" xfId="12" xr:uid="{074A56D4-1F35-41C0-904F-8286C8606049}"/>
    <cellStyle name="Normal 5 2" xfId="17" xr:uid="{FAE66C6F-E229-4588-8100-3CADB4C72BA8}"/>
    <cellStyle name="Normal 6" xfId="20" xr:uid="{D3C371DD-DCAA-4A38-BE7A-91454440134A}"/>
    <cellStyle name="Percent" xfId="2" builtinId="5"/>
    <cellStyle name="Percent 2" xfId="8" xr:uid="{CF9DE2F0-97DC-4B2E-BE1D-670172775E1C}"/>
    <cellStyle name="Total" xfId="1" builtinId="25"/>
  </cellStyles>
  <dxfs count="0"/>
  <tableStyles count="0" defaultTableStyle="TableStyleMedium2" defaultPivotStyle="PivotStyleLight16"/>
  <colors>
    <mruColors>
      <color rgb="FFFBFB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ea4dpfs2\acsfc\fiscal\AdHoc%20Requests\2020%20April\2020-04-00014\Copy%20of%20property%20value%20and%20MCR%20screen%20design%20V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PVS"/>
      <sheetName val="TIF expiration"/>
      <sheetName val="MCR data"/>
      <sheetName val="313 expiration"/>
    </sheetNames>
    <sheetDataSet>
      <sheetData sheetId="0"/>
      <sheetData sheetId="1">
        <row r="1">
          <cell r="A1" t="str">
            <v>CDN</v>
          </cell>
        </row>
      </sheetData>
      <sheetData sheetId="2">
        <row r="1">
          <cell r="A1" t="str">
            <v>DISTRICT_ID</v>
          </cell>
          <cell r="B1" t="str">
            <v>DISTRICT_NAME</v>
          </cell>
          <cell r="C1" t="str">
            <v>PY1_DPV_T2</v>
          </cell>
          <cell r="D1" t="str">
            <v>PY1_DPV_T4</v>
          </cell>
          <cell r="E1" t="str">
            <v>LOHE LOSS</v>
          </cell>
          <cell r="F1" t="str">
            <v>ch313 expiration</v>
          </cell>
        </row>
        <row r="2">
          <cell r="A2" t="str">
            <v>001902</v>
          </cell>
          <cell r="B2" t="str">
            <v>CAYUGA ISD</v>
          </cell>
          <cell r="C2">
            <v>308512181</v>
          </cell>
          <cell r="D2">
            <v>301919630</v>
          </cell>
          <cell r="E2">
            <v>13185102</v>
          </cell>
          <cell r="F2">
            <v>0</v>
          </cell>
        </row>
        <row r="3">
          <cell r="A3" t="str">
            <v>001903</v>
          </cell>
          <cell r="B3" t="str">
            <v>ELKHART ISD</v>
          </cell>
          <cell r="C3">
            <v>287836777</v>
          </cell>
          <cell r="D3">
            <v>287836777</v>
          </cell>
          <cell r="E3">
            <v>0</v>
          </cell>
          <cell r="F3">
            <v>0</v>
          </cell>
        </row>
        <row r="4">
          <cell r="A4" t="str">
            <v>001904</v>
          </cell>
          <cell r="B4" t="str">
            <v>FRANKSTON ISD</v>
          </cell>
          <cell r="C4">
            <v>273980641</v>
          </cell>
          <cell r="D4">
            <v>258461356</v>
          </cell>
          <cell r="E4">
            <v>31038570</v>
          </cell>
          <cell r="F4">
            <v>0</v>
          </cell>
        </row>
        <row r="5">
          <cell r="A5" t="str">
            <v>001906</v>
          </cell>
          <cell r="B5" t="str">
            <v>NECHES ISD</v>
          </cell>
          <cell r="C5">
            <v>112181460</v>
          </cell>
          <cell r="D5">
            <v>107855400</v>
          </cell>
          <cell r="E5">
            <v>8652120</v>
          </cell>
          <cell r="F5">
            <v>0</v>
          </cell>
        </row>
        <row r="6">
          <cell r="A6" t="str">
            <v>001907</v>
          </cell>
          <cell r="B6" t="str">
            <v>PALESTINE ISD</v>
          </cell>
          <cell r="C6">
            <v>1137615601</v>
          </cell>
          <cell r="D6">
            <v>1137615601</v>
          </cell>
          <cell r="E6">
            <v>0</v>
          </cell>
          <cell r="F6">
            <v>0</v>
          </cell>
        </row>
        <row r="7">
          <cell r="A7" t="str">
            <v>001908</v>
          </cell>
          <cell r="B7" t="str">
            <v>WESTWOOD ISD</v>
          </cell>
          <cell r="C7">
            <v>493281697</v>
          </cell>
          <cell r="D7">
            <v>493281697</v>
          </cell>
          <cell r="E7">
            <v>0</v>
          </cell>
          <cell r="F7">
            <v>0</v>
          </cell>
        </row>
        <row r="8">
          <cell r="A8" t="str">
            <v>001909</v>
          </cell>
          <cell r="B8" t="str">
            <v>SLOCUM ISD</v>
          </cell>
          <cell r="C8">
            <v>117438049</v>
          </cell>
          <cell r="D8">
            <v>117438049</v>
          </cell>
          <cell r="E8">
            <v>0</v>
          </cell>
          <cell r="F8">
            <v>0</v>
          </cell>
        </row>
        <row r="9">
          <cell r="A9" t="str">
            <v>002901</v>
          </cell>
          <cell r="B9" t="str">
            <v>ANDREWS ISD</v>
          </cell>
          <cell r="C9">
            <v>4858857333</v>
          </cell>
          <cell r="D9">
            <v>4798486979</v>
          </cell>
          <cell r="E9">
            <v>120740708</v>
          </cell>
          <cell r="F9">
            <v>0</v>
          </cell>
        </row>
        <row r="10">
          <cell r="A10" t="str">
            <v>003902</v>
          </cell>
          <cell r="B10" t="str">
            <v>HUDSON ISD</v>
          </cell>
          <cell r="C10">
            <v>532791643</v>
          </cell>
          <cell r="D10">
            <v>532791643</v>
          </cell>
          <cell r="E10">
            <v>0</v>
          </cell>
          <cell r="F10">
            <v>0</v>
          </cell>
        </row>
        <row r="11">
          <cell r="A11" t="str">
            <v>003903</v>
          </cell>
          <cell r="B11" t="str">
            <v>LUFKIN ISD</v>
          </cell>
          <cell r="C11">
            <v>2507909612</v>
          </cell>
          <cell r="D11">
            <v>2507909612</v>
          </cell>
          <cell r="E11">
            <v>0</v>
          </cell>
          <cell r="F11">
            <v>0</v>
          </cell>
        </row>
        <row r="12">
          <cell r="A12" t="str">
            <v>003904</v>
          </cell>
          <cell r="B12" t="str">
            <v>HUNTINGTON ISD</v>
          </cell>
          <cell r="C12">
            <v>394155388</v>
          </cell>
          <cell r="D12">
            <v>374371568</v>
          </cell>
          <cell r="E12">
            <v>39567640</v>
          </cell>
          <cell r="F12">
            <v>0</v>
          </cell>
        </row>
        <row r="13">
          <cell r="A13" t="str">
            <v>003905</v>
          </cell>
          <cell r="B13" t="str">
            <v>DIBOLL ISD</v>
          </cell>
          <cell r="C13">
            <v>308536830</v>
          </cell>
          <cell r="D13">
            <v>294391034</v>
          </cell>
          <cell r="E13">
            <v>28291592</v>
          </cell>
          <cell r="F13">
            <v>0</v>
          </cell>
        </row>
        <row r="14">
          <cell r="A14" t="str">
            <v>003906</v>
          </cell>
          <cell r="B14" t="str">
            <v>ZAVALLA ISD</v>
          </cell>
          <cell r="C14">
            <v>112572257</v>
          </cell>
          <cell r="D14">
            <v>106938090</v>
          </cell>
          <cell r="E14">
            <v>11268334</v>
          </cell>
          <cell r="F14">
            <v>0</v>
          </cell>
        </row>
        <row r="15">
          <cell r="A15" t="str">
            <v>003907</v>
          </cell>
          <cell r="B15" t="str">
            <v>CENTRAL ISD</v>
          </cell>
          <cell r="C15">
            <v>286997703</v>
          </cell>
          <cell r="D15">
            <v>286997703</v>
          </cell>
          <cell r="E15">
            <v>0</v>
          </cell>
          <cell r="F15">
            <v>0</v>
          </cell>
        </row>
        <row r="16">
          <cell r="A16" t="str">
            <v>004901</v>
          </cell>
          <cell r="B16" t="str">
            <v>ARANSAS COUNTY ISD</v>
          </cell>
          <cell r="C16">
            <v>2991503851</v>
          </cell>
          <cell r="D16">
            <v>2991503851</v>
          </cell>
          <cell r="E16">
            <v>0</v>
          </cell>
          <cell r="F16">
            <v>0</v>
          </cell>
        </row>
        <row r="17">
          <cell r="A17" t="str">
            <v>005901</v>
          </cell>
          <cell r="B17" t="str">
            <v>ARCHER CITY ISD</v>
          </cell>
          <cell r="C17">
            <v>239977406</v>
          </cell>
          <cell r="D17">
            <v>239977406</v>
          </cell>
          <cell r="E17">
            <v>0</v>
          </cell>
          <cell r="F17">
            <v>0</v>
          </cell>
        </row>
        <row r="18">
          <cell r="A18" t="str">
            <v>005902</v>
          </cell>
          <cell r="B18" t="str">
            <v>HOLLIDAY ISD</v>
          </cell>
          <cell r="C18">
            <v>364035342</v>
          </cell>
          <cell r="D18">
            <v>364035342</v>
          </cell>
          <cell r="E18">
            <v>0</v>
          </cell>
          <cell r="F18">
            <v>0</v>
          </cell>
        </row>
        <row r="19">
          <cell r="A19" t="str">
            <v>005904</v>
          </cell>
          <cell r="B19" t="str">
            <v>WINDTHORST ISD</v>
          </cell>
          <cell r="C19">
            <v>91662397</v>
          </cell>
          <cell r="D19">
            <v>91662397</v>
          </cell>
          <cell r="E19">
            <v>0</v>
          </cell>
          <cell r="F19">
            <v>0</v>
          </cell>
        </row>
        <row r="20">
          <cell r="A20" t="str">
            <v>006902</v>
          </cell>
          <cell r="B20" t="str">
            <v>CLAUDE ISD</v>
          </cell>
          <cell r="C20">
            <v>227911007</v>
          </cell>
          <cell r="D20">
            <v>227911007</v>
          </cell>
          <cell r="E20">
            <v>0</v>
          </cell>
          <cell r="F20">
            <v>0</v>
          </cell>
        </row>
        <row r="21">
          <cell r="A21" t="str">
            <v>007901</v>
          </cell>
          <cell r="B21" t="str">
            <v>CHARLOTTE ISD</v>
          </cell>
          <cell r="C21">
            <v>393503379</v>
          </cell>
          <cell r="D21">
            <v>393503379</v>
          </cell>
          <cell r="E21">
            <v>0</v>
          </cell>
          <cell r="F21">
            <v>0</v>
          </cell>
        </row>
        <row r="22">
          <cell r="A22" t="str">
            <v>007902</v>
          </cell>
          <cell r="B22" t="str">
            <v>JOURDANTON ISD</v>
          </cell>
          <cell r="C22">
            <v>1124035412</v>
          </cell>
          <cell r="D22">
            <v>1124035412</v>
          </cell>
          <cell r="E22">
            <v>0</v>
          </cell>
          <cell r="F22">
            <v>0</v>
          </cell>
        </row>
        <row r="23">
          <cell r="A23" t="str">
            <v>007904</v>
          </cell>
          <cell r="B23" t="str">
            <v>LYTLE ISD</v>
          </cell>
          <cell r="C23">
            <v>364841342</v>
          </cell>
          <cell r="D23">
            <v>364841342</v>
          </cell>
          <cell r="E23">
            <v>0</v>
          </cell>
          <cell r="F23">
            <v>0</v>
          </cell>
        </row>
        <row r="24">
          <cell r="A24" t="str">
            <v>007905</v>
          </cell>
          <cell r="B24" t="str">
            <v>PLEASANTON ISD</v>
          </cell>
          <cell r="C24">
            <v>2233754919</v>
          </cell>
          <cell r="D24">
            <v>2233754919</v>
          </cell>
          <cell r="E24">
            <v>0</v>
          </cell>
          <cell r="F24">
            <v>0</v>
          </cell>
        </row>
        <row r="25">
          <cell r="A25" t="str">
            <v>007906</v>
          </cell>
          <cell r="B25" t="str">
            <v>POTEET ISD</v>
          </cell>
          <cell r="C25">
            <v>441489037</v>
          </cell>
          <cell r="D25">
            <v>441489037</v>
          </cell>
          <cell r="E25">
            <v>0</v>
          </cell>
          <cell r="F25">
            <v>0</v>
          </cell>
        </row>
        <row r="26">
          <cell r="A26" t="str">
            <v>008901</v>
          </cell>
          <cell r="B26" t="str">
            <v>BELLVILLE ISD</v>
          </cell>
          <cell r="C26">
            <v>1396406761</v>
          </cell>
          <cell r="D26">
            <v>1396406761</v>
          </cell>
          <cell r="E26">
            <v>0</v>
          </cell>
          <cell r="F26">
            <v>0</v>
          </cell>
        </row>
        <row r="27">
          <cell r="A27" t="str">
            <v>008902</v>
          </cell>
          <cell r="B27" t="str">
            <v>SEALY ISD</v>
          </cell>
          <cell r="C27">
            <v>1533253624</v>
          </cell>
          <cell r="D27">
            <v>1466383651</v>
          </cell>
          <cell r="E27">
            <v>133739946</v>
          </cell>
          <cell r="F27">
            <v>0</v>
          </cell>
        </row>
        <row r="28">
          <cell r="A28" t="str">
            <v>008903</v>
          </cell>
          <cell r="B28" t="str">
            <v>BRAZOS ISD</v>
          </cell>
          <cell r="C28">
            <v>341684472</v>
          </cell>
          <cell r="D28">
            <v>337811841</v>
          </cell>
          <cell r="E28">
            <v>7745262</v>
          </cell>
          <cell r="F28">
            <v>0</v>
          </cell>
        </row>
        <row r="29">
          <cell r="A29" t="str">
            <v>009901</v>
          </cell>
          <cell r="B29" t="str">
            <v>MULESHOE ISD</v>
          </cell>
          <cell r="C29">
            <v>277878910</v>
          </cell>
          <cell r="D29">
            <v>277878910</v>
          </cell>
          <cell r="E29">
            <v>0</v>
          </cell>
          <cell r="F29">
            <v>0</v>
          </cell>
        </row>
        <row r="30">
          <cell r="A30" t="str">
            <v>010901</v>
          </cell>
          <cell r="B30" t="str">
            <v>MEDINA ISD</v>
          </cell>
          <cell r="C30">
            <v>253261995</v>
          </cell>
          <cell r="D30">
            <v>253261995</v>
          </cell>
          <cell r="E30">
            <v>0</v>
          </cell>
          <cell r="F30">
            <v>0</v>
          </cell>
        </row>
        <row r="31">
          <cell r="A31" t="str">
            <v>010902</v>
          </cell>
          <cell r="B31" t="str">
            <v>BANDERA ISD</v>
          </cell>
          <cell r="C31">
            <v>1628043143</v>
          </cell>
          <cell r="D31">
            <v>1628043143</v>
          </cell>
          <cell r="E31">
            <v>0</v>
          </cell>
          <cell r="F31">
            <v>0</v>
          </cell>
        </row>
        <row r="32">
          <cell r="A32" t="str">
            <v>011901</v>
          </cell>
          <cell r="B32" t="str">
            <v>BASTROP ISD</v>
          </cell>
          <cell r="C32">
            <v>4338951909</v>
          </cell>
          <cell r="D32">
            <v>4338951909</v>
          </cell>
          <cell r="E32">
            <v>0</v>
          </cell>
          <cell r="F32">
            <v>0</v>
          </cell>
        </row>
        <row r="33">
          <cell r="A33" t="str">
            <v>011902</v>
          </cell>
          <cell r="B33" t="str">
            <v>ELGIN ISD</v>
          </cell>
          <cell r="C33">
            <v>1455090084</v>
          </cell>
          <cell r="D33">
            <v>1455090084</v>
          </cell>
          <cell r="E33">
            <v>0</v>
          </cell>
          <cell r="F33">
            <v>0</v>
          </cell>
        </row>
        <row r="34">
          <cell r="A34" t="str">
            <v>011904</v>
          </cell>
          <cell r="B34" t="str">
            <v>SMITHVILLE ISD</v>
          </cell>
          <cell r="C34">
            <v>930629746</v>
          </cell>
          <cell r="D34">
            <v>930629746</v>
          </cell>
          <cell r="E34">
            <v>0</v>
          </cell>
          <cell r="F34">
            <v>0</v>
          </cell>
        </row>
        <row r="35">
          <cell r="A35" t="str">
            <v>011905</v>
          </cell>
          <cell r="B35" t="str">
            <v>MCDADE ISD</v>
          </cell>
          <cell r="C35">
            <v>114106951</v>
          </cell>
          <cell r="D35">
            <v>114106951</v>
          </cell>
          <cell r="E35">
            <v>0</v>
          </cell>
          <cell r="F35">
            <v>0</v>
          </cell>
        </row>
        <row r="36">
          <cell r="A36" t="str">
            <v>012901</v>
          </cell>
          <cell r="B36" t="str">
            <v>SEYMOUR ISD</v>
          </cell>
          <cell r="C36">
            <v>468377645</v>
          </cell>
          <cell r="D36">
            <v>468377645</v>
          </cell>
          <cell r="E36">
            <v>0</v>
          </cell>
          <cell r="F36">
            <v>0</v>
          </cell>
        </row>
        <row r="37">
          <cell r="A37" t="str">
            <v>013901</v>
          </cell>
          <cell r="B37" t="str">
            <v>BEEVILLE ISD</v>
          </cell>
          <cell r="C37">
            <v>808122830</v>
          </cell>
          <cell r="D37">
            <v>808122830</v>
          </cell>
          <cell r="E37">
            <v>0</v>
          </cell>
          <cell r="F37">
            <v>0</v>
          </cell>
        </row>
        <row r="38">
          <cell r="A38" t="str">
            <v>013902</v>
          </cell>
          <cell r="B38" t="str">
            <v>PAWNEE ISD</v>
          </cell>
          <cell r="C38">
            <v>374692546</v>
          </cell>
          <cell r="D38">
            <v>374692546</v>
          </cell>
          <cell r="E38">
            <v>0</v>
          </cell>
          <cell r="F38">
            <v>0</v>
          </cell>
        </row>
        <row r="39">
          <cell r="A39" t="str">
            <v>013903</v>
          </cell>
          <cell r="B39" t="str">
            <v>PETTUS ISD</v>
          </cell>
          <cell r="C39">
            <v>569362292</v>
          </cell>
          <cell r="D39">
            <v>569362292</v>
          </cell>
          <cell r="E39">
            <v>0</v>
          </cell>
          <cell r="F39">
            <v>0</v>
          </cell>
        </row>
        <row r="40">
          <cell r="A40" t="str">
            <v>013905</v>
          </cell>
          <cell r="B40" t="str">
            <v>SKIDMORE-TYNAN ISD</v>
          </cell>
          <cell r="C40">
            <v>173455210</v>
          </cell>
          <cell r="D40">
            <v>173455210</v>
          </cell>
          <cell r="E40">
            <v>0</v>
          </cell>
          <cell r="F40">
            <v>0</v>
          </cell>
        </row>
        <row r="41">
          <cell r="A41" t="str">
            <v>014901</v>
          </cell>
          <cell r="B41" t="str">
            <v>ACADEMY ISD</v>
          </cell>
          <cell r="C41">
            <v>499016010</v>
          </cell>
          <cell r="D41">
            <v>499016010</v>
          </cell>
          <cell r="E41">
            <v>0</v>
          </cell>
          <cell r="F41">
            <v>0</v>
          </cell>
        </row>
        <row r="42">
          <cell r="A42" t="str">
            <v>014902</v>
          </cell>
          <cell r="B42" t="str">
            <v>BARTLETT ISD</v>
          </cell>
          <cell r="C42">
            <v>126937497</v>
          </cell>
          <cell r="D42">
            <v>126937497</v>
          </cell>
          <cell r="E42">
            <v>0</v>
          </cell>
          <cell r="F42">
            <v>0</v>
          </cell>
        </row>
        <row r="43">
          <cell r="A43" t="str">
            <v>014903</v>
          </cell>
          <cell r="B43" t="str">
            <v>BELTON ISD</v>
          </cell>
          <cell r="C43">
            <v>3556216328</v>
          </cell>
          <cell r="D43">
            <v>3556216328</v>
          </cell>
          <cell r="E43">
            <v>0</v>
          </cell>
          <cell r="F43">
            <v>0</v>
          </cell>
        </row>
        <row r="44">
          <cell r="A44" t="str">
            <v>014905</v>
          </cell>
          <cell r="B44" t="str">
            <v>HOLLAND ISD</v>
          </cell>
          <cell r="C44">
            <v>131712172</v>
          </cell>
          <cell r="D44">
            <v>131712172</v>
          </cell>
          <cell r="E44">
            <v>0</v>
          </cell>
          <cell r="F44">
            <v>0</v>
          </cell>
        </row>
        <row r="45">
          <cell r="A45" t="str">
            <v>014906</v>
          </cell>
          <cell r="B45" t="str">
            <v>KILLEEN ISD</v>
          </cell>
          <cell r="C45">
            <v>8391958806</v>
          </cell>
          <cell r="D45">
            <v>8391958806</v>
          </cell>
          <cell r="E45">
            <v>0</v>
          </cell>
          <cell r="F45">
            <v>0</v>
          </cell>
        </row>
        <row r="46">
          <cell r="A46" t="str">
            <v>014907</v>
          </cell>
          <cell r="B46" t="str">
            <v>ROGERS ISD</v>
          </cell>
          <cell r="C46">
            <v>203062323</v>
          </cell>
          <cell r="D46">
            <v>203062323</v>
          </cell>
          <cell r="E46">
            <v>0</v>
          </cell>
          <cell r="F46">
            <v>0</v>
          </cell>
        </row>
        <row r="47">
          <cell r="A47" t="str">
            <v>014908</v>
          </cell>
          <cell r="B47" t="str">
            <v>SALADO ISD</v>
          </cell>
          <cell r="C47">
            <v>995509142</v>
          </cell>
          <cell r="D47">
            <v>995509142</v>
          </cell>
          <cell r="E47">
            <v>0</v>
          </cell>
          <cell r="F47">
            <v>0</v>
          </cell>
        </row>
        <row r="48">
          <cell r="A48" t="str">
            <v>014909</v>
          </cell>
          <cell r="B48" t="str">
            <v>TEMPLE ISD</v>
          </cell>
          <cell r="C48">
            <v>3463613324</v>
          </cell>
          <cell r="D48">
            <v>3463613324</v>
          </cell>
          <cell r="E48">
            <v>0</v>
          </cell>
          <cell r="F48">
            <v>0</v>
          </cell>
        </row>
        <row r="49">
          <cell r="A49" t="str">
            <v>014910</v>
          </cell>
          <cell r="B49" t="str">
            <v>TROY ISD</v>
          </cell>
          <cell r="C49">
            <v>384274531</v>
          </cell>
          <cell r="D49">
            <v>384274531</v>
          </cell>
          <cell r="E49">
            <v>0</v>
          </cell>
          <cell r="F49">
            <v>0</v>
          </cell>
        </row>
        <row r="50">
          <cell r="A50" t="str">
            <v>015901</v>
          </cell>
          <cell r="B50" t="str">
            <v>ALAMO HEIGHTS ISD</v>
          </cell>
          <cell r="C50">
            <v>7106710628</v>
          </cell>
          <cell r="D50">
            <v>7106710628</v>
          </cell>
          <cell r="E50">
            <v>0</v>
          </cell>
          <cell r="F50">
            <v>0</v>
          </cell>
        </row>
        <row r="51">
          <cell r="A51" t="str">
            <v>015904</v>
          </cell>
          <cell r="B51" t="str">
            <v>HARLANDALE ISD</v>
          </cell>
          <cell r="C51">
            <v>1927421071</v>
          </cell>
          <cell r="D51">
            <v>1927421071</v>
          </cell>
          <cell r="E51">
            <v>0</v>
          </cell>
          <cell r="F51">
            <v>0</v>
          </cell>
        </row>
        <row r="52">
          <cell r="A52" t="str">
            <v>015905</v>
          </cell>
          <cell r="B52" t="str">
            <v>EDGEWOOD ISD</v>
          </cell>
          <cell r="C52">
            <v>1525072755</v>
          </cell>
          <cell r="D52">
            <v>1525072755</v>
          </cell>
          <cell r="E52">
            <v>0</v>
          </cell>
          <cell r="F52">
            <v>0</v>
          </cell>
        </row>
        <row r="53">
          <cell r="A53" t="str">
            <v>015907</v>
          </cell>
          <cell r="B53" t="str">
            <v>SAN ANTONIO ISD</v>
          </cell>
          <cell r="C53">
            <v>20104486079</v>
          </cell>
          <cell r="D53">
            <v>19994611480</v>
          </cell>
          <cell r="E53">
            <v>219749198</v>
          </cell>
          <cell r="F53">
            <v>0</v>
          </cell>
        </row>
        <row r="54">
          <cell r="A54" t="str">
            <v>015908</v>
          </cell>
          <cell r="B54" t="str">
            <v>SOUTH SAN ANTONIO ISD</v>
          </cell>
          <cell r="C54">
            <v>1872746160</v>
          </cell>
          <cell r="D54">
            <v>1872746160</v>
          </cell>
          <cell r="E54">
            <v>0</v>
          </cell>
          <cell r="F54">
            <v>0</v>
          </cell>
        </row>
        <row r="55">
          <cell r="A55" t="str">
            <v>015909</v>
          </cell>
          <cell r="B55" t="str">
            <v>SOMERSET ISD</v>
          </cell>
          <cell r="C55">
            <v>568697012</v>
          </cell>
          <cell r="D55">
            <v>568697012</v>
          </cell>
          <cell r="E55">
            <v>0</v>
          </cell>
          <cell r="F55">
            <v>0</v>
          </cell>
        </row>
        <row r="56">
          <cell r="A56" t="str">
            <v>015910</v>
          </cell>
          <cell r="B56" t="str">
            <v>NORTH EAST ISD</v>
          </cell>
          <cell r="C56">
            <v>42142334317</v>
          </cell>
          <cell r="D56">
            <v>42142334317</v>
          </cell>
          <cell r="E56">
            <v>0</v>
          </cell>
          <cell r="F56">
            <v>0</v>
          </cell>
        </row>
        <row r="57">
          <cell r="A57" t="str">
            <v>015911</v>
          </cell>
          <cell r="B57" t="str">
            <v>EAST CENTRAL ISD</v>
          </cell>
          <cell r="C57">
            <v>4308171066</v>
          </cell>
          <cell r="D57">
            <v>4308171066</v>
          </cell>
          <cell r="E57">
            <v>0</v>
          </cell>
          <cell r="F57">
            <v>0</v>
          </cell>
        </row>
        <row r="58">
          <cell r="A58" t="str">
            <v>015912</v>
          </cell>
          <cell r="B58" t="str">
            <v>SOUTHWEST ISD</v>
          </cell>
          <cell r="C58">
            <v>3838737413</v>
          </cell>
          <cell r="D58">
            <v>3838737413</v>
          </cell>
          <cell r="E58">
            <v>0</v>
          </cell>
          <cell r="F58">
            <v>0</v>
          </cell>
        </row>
        <row r="59">
          <cell r="A59" t="str">
            <v>015915</v>
          </cell>
          <cell r="B59" t="str">
            <v>NORTHSIDE ISD</v>
          </cell>
          <cell r="C59">
            <v>59077575236</v>
          </cell>
          <cell r="D59">
            <v>59077575236</v>
          </cell>
          <cell r="E59">
            <v>0</v>
          </cell>
          <cell r="F59">
            <v>0</v>
          </cell>
        </row>
        <row r="60">
          <cell r="A60" t="str">
            <v>015916</v>
          </cell>
          <cell r="B60" t="str">
            <v>JUDSON ISD</v>
          </cell>
          <cell r="C60">
            <v>10552902591</v>
          </cell>
          <cell r="D60">
            <v>10552902591</v>
          </cell>
          <cell r="E60">
            <v>0</v>
          </cell>
          <cell r="F60">
            <v>0</v>
          </cell>
        </row>
        <row r="61">
          <cell r="A61" t="str">
            <v>015917</v>
          </cell>
          <cell r="B61" t="str">
            <v>SOUTHSIDE ISD</v>
          </cell>
          <cell r="C61">
            <v>1506256576</v>
          </cell>
          <cell r="D61">
            <v>1506256576</v>
          </cell>
          <cell r="E61">
            <v>0</v>
          </cell>
          <cell r="F61">
            <v>0</v>
          </cell>
        </row>
        <row r="62">
          <cell r="A62" t="str">
            <v>016901</v>
          </cell>
          <cell r="B62" t="str">
            <v>JOHNSON CITY ISD</v>
          </cell>
          <cell r="C62">
            <v>926040518</v>
          </cell>
          <cell r="D62">
            <v>926040518</v>
          </cell>
          <cell r="E62">
            <v>0</v>
          </cell>
          <cell r="F62">
            <v>0</v>
          </cell>
        </row>
        <row r="63">
          <cell r="A63" t="str">
            <v>016902</v>
          </cell>
          <cell r="B63" t="str">
            <v>BLANCO ISD</v>
          </cell>
          <cell r="C63">
            <v>1009027990</v>
          </cell>
          <cell r="D63">
            <v>1009027990</v>
          </cell>
          <cell r="E63">
            <v>0</v>
          </cell>
          <cell r="F63">
            <v>0</v>
          </cell>
        </row>
        <row r="64">
          <cell r="A64" t="str">
            <v>017901</v>
          </cell>
          <cell r="B64" t="str">
            <v>BORDEN COUNTY ISD</v>
          </cell>
          <cell r="C64">
            <v>721429092</v>
          </cell>
          <cell r="D64">
            <v>721132934</v>
          </cell>
          <cell r="E64">
            <v>592316</v>
          </cell>
          <cell r="F64">
            <v>0</v>
          </cell>
        </row>
        <row r="65">
          <cell r="A65" t="str">
            <v>018901</v>
          </cell>
          <cell r="B65" t="str">
            <v>CLIFTON ISD</v>
          </cell>
          <cell r="C65">
            <v>622101031</v>
          </cell>
          <cell r="D65">
            <v>622101031</v>
          </cell>
          <cell r="E65">
            <v>0</v>
          </cell>
          <cell r="F65">
            <v>0</v>
          </cell>
        </row>
        <row r="66">
          <cell r="A66" t="str">
            <v>018902</v>
          </cell>
          <cell r="B66" t="str">
            <v>MERIDIAN ISD</v>
          </cell>
          <cell r="C66">
            <v>200255616</v>
          </cell>
          <cell r="D66">
            <v>200255616</v>
          </cell>
          <cell r="E66">
            <v>0</v>
          </cell>
          <cell r="F66">
            <v>0</v>
          </cell>
        </row>
        <row r="67">
          <cell r="A67" t="str">
            <v>018903</v>
          </cell>
          <cell r="B67" t="str">
            <v>MORGAN ISD</v>
          </cell>
          <cell r="C67">
            <v>68359152</v>
          </cell>
          <cell r="D67">
            <v>68359152</v>
          </cell>
          <cell r="E67">
            <v>0</v>
          </cell>
          <cell r="F67">
            <v>0</v>
          </cell>
        </row>
        <row r="68">
          <cell r="A68" t="str">
            <v>018904</v>
          </cell>
          <cell r="B68" t="str">
            <v>VALLEY MILLS ISD</v>
          </cell>
          <cell r="C68">
            <v>243558634</v>
          </cell>
          <cell r="D68">
            <v>243558634</v>
          </cell>
          <cell r="E68">
            <v>0</v>
          </cell>
          <cell r="F68">
            <v>0</v>
          </cell>
        </row>
        <row r="69">
          <cell r="A69" t="str">
            <v>018905</v>
          </cell>
          <cell r="B69" t="str">
            <v>WALNUT SPRINGS ISD</v>
          </cell>
          <cell r="C69">
            <v>110961133</v>
          </cell>
          <cell r="D69">
            <v>110961133</v>
          </cell>
          <cell r="E69">
            <v>0</v>
          </cell>
          <cell r="F69">
            <v>0</v>
          </cell>
        </row>
        <row r="70">
          <cell r="A70" t="str">
            <v>018906</v>
          </cell>
          <cell r="B70" t="str">
            <v>IREDELL ISD</v>
          </cell>
          <cell r="C70">
            <v>134169328</v>
          </cell>
          <cell r="D70">
            <v>134169328</v>
          </cell>
          <cell r="E70">
            <v>0</v>
          </cell>
          <cell r="F70">
            <v>0</v>
          </cell>
        </row>
        <row r="71">
          <cell r="A71" t="str">
            <v>018907</v>
          </cell>
          <cell r="B71" t="str">
            <v>KOPPERL ISD</v>
          </cell>
          <cell r="C71">
            <v>174798567</v>
          </cell>
          <cell r="D71">
            <v>174798567</v>
          </cell>
          <cell r="E71">
            <v>0</v>
          </cell>
          <cell r="F71">
            <v>0</v>
          </cell>
        </row>
        <row r="72">
          <cell r="A72" t="str">
            <v>018908</v>
          </cell>
          <cell r="B72" t="str">
            <v>CRANFILLS GAP ISD</v>
          </cell>
          <cell r="C72">
            <v>87341647</v>
          </cell>
          <cell r="D72">
            <v>87341647</v>
          </cell>
          <cell r="E72">
            <v>0</v>
          </cell>
          <cell r="F72">
            <v>0</v>
          </cell>
        </row>
        <row r="73">
          <cell r="A73" t="str">
            <v>019901</v>
          </cell>
          <cell r="B73" t="str">
            <v>DEKALB ISD</v>
          </cell>
          <cell r="C73">
            <v>201098955</v>
          </cell>
          <cell r="D73">
            <v>201098955</v>
          </cell>
          <cell r="E73">
            <v>0</v>
          </cell>
          <cell r="F73">
            <v>0</v>
          </cell>
        </row>
        <row r="74">
          <cell r="A74" t="str">
            <v>019902</v>
          </cell>
          <cell r="B74" t="str">
            <v>HOOKS ISD</v>
          </cell>
          <cell r="C74">
            <v>165437263</v>
          </cell>
          <cell r="D74">
            <v>165437263</v>
          </cell>
          <cell r="E74">
            <v>0</v>
          </cell>
          <cell r="F74">
            <v>0</v>
          </cell>
        </row>
        <row r="75">
          <cell r="A75" t="str">
            <v>019903</v>
          </cell>
          <cell r="B75" t="str">
            <v>MAUD ISD</v>
          </cell>
          <cell r="C75">
            <v>63521929</v>
          </cell>
          <cell r="D75">
            <v>63521929</v>
          </cell>
          <cell r="E75">
            <v>0</v>
          </cell>
          <cell r="F75">
            <v>0</v>
          </cell>
        </row>
        <row r="76">
          <cell r="A76" t="str">
            <v>019905</v>
          </cell>
          <cell r="B76" t="str">
            <v>NEW BOSTON ISD</v>
          </cell>
          <cell r="C76">
            <v>392176187</v>
          </cell>
          <cell r="D76">
            <v>392176187</v>
          </cell>
          <cell r="E76">
            <v>0</v>
          </cell>
          <cell r="F76">
            <v>0</v>
          </cell>
        </row>
        <row r="77">
          <cell r="A77" t="str">
            <v>019906</v>
          </cell>
          <cell r="B77" t="str">
            <v>REDWATER ISD</v>
          </cell>
          <cell r="C77">
            <v>261825584</v>
          </cell>
          <cell r="D77">
            <v>261825584</v>
          </cell>
          <cell r="E77">
            <v>0</v>
          </cell>
          <cell r="F77">
            <v>0</v>
          </cell>
        </row>
        <row r="78">
          <cell r="A78" t="str">
            <v>019907</v>
          </cell>
          <cell r="B78" t="str">
            <v>TEXARKANA ISD</v>
          </cell>
          <cell r="C78">
            <v>2152388076</v>
          </cell>
          <cell r="D78">
            <v>2152388076</v>
          </cell>
          <cell r="E78">
            <v>0</v>
          </cell>
          <cell r="F78">
            <v>0</v>
          </cell>
        </row>
        <row r="79">
          <cell r="A79" t="str">
            <v>019908</v>
          </cell>
          <cell r="B79" t="str">
            <v>LIBERTY-EYLAU ISD</v>
          </cell>
          <cell r="C79">
            <v>560759186</v>
          </cell>
          <cell r="D79">
            <v>560759186</v>
          </cell>
          <cell r="E79">
            <v>0</v>
          </cell>
          <cell r="F79">
            <v>0</v>
          </cell>
        </row>
        <row r="80">
          <cell r="A80" t="str">
            <v>019909</v>
          </cell>
          <cell r="B80" t="str">
            <v>SIMMS ISD</v>
          </cell>
          <cell r="C80">
            <v>119604513</v>
          </cell>
          <cell r="D80">
            <v>119604513</v>
          </cell>
          <cell r="E80">
            <v>0</v>
          </cell>
          <cell r="F80">
            <v>0</v>
          </cell>
        </row>
        <row r="81">
          <cell r="A81" t="str">
            <v>019910</v>
          </cell>
          <cell r="B81" t="str">
            <v>MALTA ISD</v>
          </cell>
          <cell r="C81">
            <v>22038374</v>
          </cell>
          <cell r="D81">
            <v>22038374</v>
          </cell>
          <cell r="E81">
            <v>0</v>
          </cell>
          <cell r="F81">
            <v>0</v>
          </cell>
        </row>
        <row r="82">
          <cell r="A82" t="str">
            <v>019911</v>
          </cell>
          <cell r="B82" t="str">
            <v>RED LICK ISD</v>
          </cell>
          <cell r="C82">
            <v>236616364</v>
          </cell>
          <cell r="D82">
            <v>236616364</v>
          </cell>
          <cell r="E82">
            <v>0</v>
          </cell>
          <cell r="F82">
            <v>0</v>
          </cell>
        </row>
        <row r="83">
          <cell r="A83" t="str">
            <v>019912</v>
          </cell>
          <cell r="B83" t="str">
            <v>PLEASANT GROVE ISD</v>
          </cell>
          <cell r="C83">
            <v>939066117</v>
          </cell>
          <cell r="D83">
            <v>939066117</v>
          </cell>
          <cell r="E83">
            <v>0</v>
          </cell>
          <cell r="F83">
            <v>0</v>
          </cell>
        </row>
        <row r="84">
          <cell r="A84" t="str">
            <v>019913</v>
          </cell>
          <cell r="B84" t="str">
            <v>HUBBARD ISD</v>
          </cell>
          <cell r="C84">
            <v>22303125</v>
          </cell>
          <cell r="D84">
            <v>22303125</v>
          </cell>
          <cell r="E84">
            <v>0</v>
          </cell>
          <cell r="F84">
            <v>0</v>
          </cell>
        </row>
        <row r="85">
          <cell r="A85" t="str">
            <v>019914</v>
          </cell>
          <cell r="B85" t="str">
            <v>LEARY ISD</v>
          </cell>
          <cell r="C85">
            <v>44079035</v>
          </cell>
          <cell r="D85">
            <v>44079035</v>
          </cell>
          <cell r="E85">
            <v>0</v>
          </cell>
          <cell r="F85">
            <v>0</v>
          </cell>
        </row>
        <row r="86">
          <cell r="A86" t="str">
            <v>020901</v>
          </cell>
          <cell r="B86" t="str">
            <v>ALVIN ISD</v>
          </cell>
          <cell r="C86">
            <v>7296286685</v>
          </cell>
          <cell r="D86">
            <v>7296286685</v>
          </cell>
          <cell r="E86">
            <v>0</v>
          </cell>
          <cell r="F86">
            <v>0</v>
          </cell>
        </row>
        <row r="87">
          <cell r="A87" t="str">
            <v>020902</v>
          </cell>
          <cell r="B87" t="str">
            <v>ANGLETON ISD</v>
          </cell>
          <cell r="C87">
            <v>3016691070</v>
          </cell>
          <cell r="D87">
            <v>3016691070</v>
          </cell>
          <cell r="E87">
            <v>0</v>
          </cell>
          <cell r="F87">
            <v>0</v>
          </cell>
        </row>
        <row r="88">
          <cell r="A88" t="str">
            <v>020904</v>
          </cell>
          <cell r="B88" t="str">
            <v>DANBURY ISD</v>
          </cell>
          <cell r="C88">
            <v>283575005</v>
          </cell>
          <cell r="D88">
            <v>283575005</v>
          </cell>
          <cell r="E88">
            <v>0</v>
          </cell>
          <cell r="F88">
            <v>0</v>
          </cell>
        </row>
        <row r="89">
          <cell r="A89" t="str">
            <v>020905</v>
          </cell>
          <cell r="B89" t="str">
            <v>BRAZOSPORT ISD</v>
          </cell>
          <cell r="C89">
            <v>13188203312</v>
          </cell>
          <cell r="D89">
            <v>13081276667</v>
          </cell>
          <cell r="E89">
            <v>213853290</v>
          </cell>
          <cell r="F89">
            <v>0</v>
          </cell>
        </row>
        <row r="90">
          <cell r="A90" t="str">
            <v>020906</v>
          </cell>
          <cell r="B90" t="str">
            <v>SWEENY ISD</v>
          </cell>
          <cell r="C90">
            <v>1900302765</v>
          </cell>
          <cell r="D90">
            <v>1867407919</v>
          </cell>
          <cell r="E90">
            <v>65789692</v>
          </cell>
          <cell r="F90">
            <v>0</v>
          </cell>
        </row>
        <row r="91">
          <cell r="A91" t="str">
            <v>020907</v>
          </cell>
          <cell r="B91" t="str">
            <v>COLUMBIA-BRAZORIA ISD</v>
          </cell>
          <cell r="C91">
            <v>1419905929</v>
          </cell>
          <cell r="D91">
            <v>1384224568</v>
          </cell>
          <cell r="E91">
            <v>71362722</v>
          </cell>
          <cell r="F91">
            <v>0</v>
          </cell>
        </row>
        <row r="92">
          <cell r="A92" t="str">
            <v>020908</v>
          </cell>
          <cell r="B92" t="str">
            <v>PEARLAND ISD</v>
          </cell>
          <cell r="C92">
            <v>7831788217</v>
          </cell>
          <cell r="D92">
            <v>7831788217</v>
          </cell>
          <cell r="E92">
            <v>0</v>
          </cell>
          <cell r="F92">
            <v>0</v>
          </cell>
        </row>
        <row r="93">
          <cell r="A93" t="str">
            <v>020910</v>
          </cell>
          <cell r="B93" t="str">
            <v>DAMON ISD</v>
          </cell>
          <cell r="C93">
            <v>77168995</v>
          </cell>
          <cell r="D93">
            <v>77168995</v>
          </cell>
          <cell r="E93">
            <v>0</v>
          </cell>
          <cell r="F93">
            <v>0</v>
          </cell>
        </row>
        <row r="94">
          <cell r="A94" t="str">
            <v>021901</v>
          </cell>
          <cell r="B94" t="str">
            <v>COLLEGE STATION ISD</v>
          </cell>
          <cell r="C94">
            <v>10684417829</v>
          </cell>
          <cell r="D94">
            <v>10684417829</v>
          </cell>
          <cell r="E94">
            <v>0</v>
          </cell>
          <cell r="F94">
            <v>0</v>
          </cell>
        </row>
        <row r="95">
          <cell r="A95" t="str">
            <v>021902</v>
          </cell>
          <cell r="B95" t="str">
            <v>BRYAN ISD</v>
          </cell>
          <cell r="C95">
            <v>8614761777</v>
          </cell>
          <cell r="D95">
            <v>8614761777</v>
          </cell>
          <cell r="E95">
            <v>0</v>
          </cell>
          <cell r="F95">
            <v>0</v>
          </cell>
        </row>
        <row r="96">
          <cell r="A96" t="str">
            <v>022004</v>
          </cell>
          <cell r="B96" t="str">
            <v>TERLINGUA CSD</v>
          </cell>
          <cell r="C96">
            <v>95980914</v>
          </cell>
          <cell r="D96">
            <v>95980914</v>
          </cell>
          <cell r="E96">
            <v>0</v>
          </cell>
          <cell r="F96">
            <v>0</v>
          </cell>
        </row>
        <row r="97">
          <cell r="A97" t="str">
            <v>022901</v>
          </cell>
          <cell r="B97" t="str">
            <v>ALPINE ISD</v>
          </cell>
          <cell r="C97">
            <v>691418092</v>
          </cell>
          <cell r="D97">
            <v>677147096</v>
          </cell>
          <cell r="E97">
            <v>28541992</v>
          </cell>
          <cell r="F97">
            <v>0</v>
          </cell>
        </row>
        <row r="98">
          <cell r="A98" t="str">
            <v>022902</v>
          </cell>
          <cell r="B98" t="str">
            <v>MARATHON ISD</v>
          </cell>
          <cell r="C98">
            <v>94868614</v>
          </cell>
          <cell r="D98">
            <v>94868614</v>
          </cell>
          <cell r="E98">
            <v>0</v>
          </cell>
          <cell r="F98">
            <v>0</v>
          </cell>
        </row>
        <row r="99">
          <cell r="A99" t="str">
            <v>022903</v>
          </cell>
          <cell r="B99" t="str">
            <v>SAN VICENTE ISD</v>
          </cell>
          <cell r="C99">
            <v>8978909</v>
          </cell>
          <cell r="D99">
            <v>8978909</v>
          </cell>
          <cell r="E99">
            <v>0</v>
          </cell>
          <cell r="F99">
            <v>0</v>
          </cell>
        </row>
        <row r="100">
          <cell r="A100" t="str">
            <v>023902</v>
          </cell>
          <cell r="B100" t="str">
            <v>SILVERTON ISD</v>
          </cell>
          <cell r="C100">
            <v>156338853</v>
          </cell>
          <cell r="D100">
            <v>156338853</v>
          </cell>
          <cell r="E100">
            <v>0</v>
          </cell>
          <cell r="F100">
            <v>0</v>
          </cell>
        </row>
        <row r="101">
          <cell r="A101" t="str">
            <v>024901</v>
          </cell>
          <cell r="B101" t="str">
            <v>BROOKS COUNTY ISD</v>
          </cell>
          <cell r="C101">
            <v>553057231</v>
          </cell>
          <cell r="D101">
            <v>553057231</v>
          </cell>
          <cell r="E101">
            <v>0</v>
          </cell>
          <cell r="F101">
            <v>0</v>
          </cell>
        </row>
        <row r="102">
          <cell r="A102" t="str">
            <v>025901</v>
          </cell>
          <cell r="B102" t="str">
            <v>BANGS ISD</v>
          </cell>
          <cell r="C102">
            <v>387090052</v>
          </cell>
          <cell r="D102">
            <v>387090052</v>
          </cell>
          <cell r="E102">
            <v>0</v>
          </cell>
          <cell r="F102">
            <v>0</v>
          </cell>
        </row>
        <row r="103">
          <cell r="A103" t="str">
            <v>025902</v>
          </cell>
          <cell r="B103" t="str">
            <v>BROWNWOOD ISD</v>
          </cell>
          <cell r="C103">
            <v>1541741975</v>
          </cell>
          <cell r="D103">
            <v>1541741975</v>
          </cell>
          <cell r="E103">
            <v>0</v>
          </cell>
          <cell r="F103">
            <v>0</v>
          </cell>
        </row>
        <row r="104">
          <cell r="A104" t="str">
            <v>025904</v>
          </cell>
          <cell r="B104" t="str">
            <v>BLANKET ISD</v>
          </cell>
          <cell r="C104">
            <v>74535298</v>
          </cell>
          <cell r="D104">
            <v>74535298</v>
          </cell>
          <cell r="E104">
            <v>0</v>
          </cell>
          <cell r="F104">
            <v>0</v>
          </cell>
        </row>
        <row r="105">
          <cell r="A105" t="str">
            <v>025905</v>
          </cell>
          <cell r="B105" t="str">
            <v>MAY ISD</v>
          </cell>
          <cell r="C105">
            <v>186314215</v>
          </cell>
          <cell r="D105">
            <v>186314215</v>
          </cell>
          <cell r="E105">
            <v>0</v>
          </cell>
          <cell r="F105">
            <v>0</v>
          </cell>
        </row>
        <row r="106">
          <cell r="A106" t="str">
            <v>025906</v>
          </cell>
          <cell r="B106" t="str">
            <v>ZEPHYR ISD</v>
          </cell>
          <cell r="C106">
            <v>58583701</v>
          </cell>
          <cell r="D106">
            <v>58583701</v>
          </cell>
          <cell r="E106">
            <v>0</v>
          </cell>
          <cell r="F106">
            <v>0</v>
          </cell>
        </row>
        <row r="107">
          <cell r="A107" t="str">
            <v>025908</v>
          </cell>
          <cell r="B107" t="str">
            <v>BROOKESMITH ISD</v>
          </cell>
          <cell r="C107">
            <v>127311654</v>
          </cell>
          <cell r="D107">
            <v>127311654</v>
          </cell>
          <cell r="E107">
            <v>0</v>
          </cell>
          <cell r="F107">
            <v>0</v>
          </cell>
        </row>
        <row r="108">
          <cell r="A108" t="str">
            <v>025909</v>
          </cell>
          <cell r="B108" t="str">
            <v>EARLY ISD</v>
          </cell>
          <cell r="C108">
            <v>339259857</v>
          </cell>
          <cell r="D108">
            <v>339259857</v>
          </cell>
          <cell r="E108">
            <v>0</v>
          </cell>
          <cell r="F108">
            <v>0</v>
          </cell>
        </row>
        <row r="109">
          <cell r="A109" t="str">
            <v>026901</v>
          </cell>
          <cell r="B109" t="str">
            <v>CALDWELL ISD</v>
          </cell>
          <cell r="C109">
            <v>1276576549</v>
          </cell>
          <cell r="D109">
            <v>1276576549</v>
          </cell>
          <cell r="E109">
            <v>0</v>
          </cell>
          <cell r="F109">
            <v>0</v>
          </cell>
        </row>
        <row r="110">
          <cell r="A110" t="str">
            <v>026902</v>
          </cell>
          <cell r="B110" t="str">
            <v>SOMERVILLE ISD</v>
          </cell>
          <cell r="C110">
            <v>363770637</v>
          </cell>
          <cell r="D110">
            <v>363770637</v>
          </cell>
          <cell r="E110">
            <v>0</v>
          </cell>
          <cell r="F110">
            <v>0</v>
          </cell>
        </row>
        <row r="111">
          <cell r="A111" t="str">
            <v>026903</v>
          </cell>
          <cell r="B111" t="str">
            <v>SNOOK ISD</v>
          </cell>
          <cell r="C111">
            <v>327176666</v>
          </cell>
          <cell r="D111">
            <v>327176666</v>
          </cell>
          <cell r="E111">
            <v>0</v>
          </cell>
          <cell r="F111">
            <v>0</v>
          </cell>
        </row>
        <row r="112">
          <cell r="A112" t="str">
            <v>027903</v>
          </cell>
          <cell r="B112" t="str">
            <v>BURNET CISD</v>
          </cell>
          <cell r="C112">
            <v>2850682037</v>
          </cell>
          <cell r="D112">
            <v>2850682037</v>
          </cell>
          <cell r="E112">
            <v>0</v>
          </cell>
          <cell r="F112">
            <v>0</v>
          </cell>
        </row>
        <row r="113">
          <cell r="A113" t="str">
            <v>027904</v>
          </cell>
          <cell r="B113" t="str">
            <v>MARBLE FALLS ISD</v>
          </cell>
          <cell r="C113">
            <v>4253794700</v>
          </cell>
          <cell r="D113">
            <v>4253794700</v>
          </cell>
          <cell r="E113">
            <v>0</v>
          </cell>
          <cell r="F113">
            <v>0</v>
          </cell>
        </row>
        <row r="114">
          <cell r="A114" t="str">
            <v>028902</v>
          </cell>
          <cell r="B114" t="str">
            <v>LOCKHART ISD</v>
          </cell>
          <cell r="C114">
            <v>1686782139</v>
          </cell>
          <cell r="D114">
            <v>1686782139</v>
          </cell>
          <cell r="E114">
            <v>0</v>
          </cell>
          <cell r="F114">
            <v>0</v>
          </cell>
        </row>
        <row r="115">
          <cell r="A115" t="str">
            <v>028903</v>
          </cell>
          <cell r="B115" t="str">
            <v>LULING ISD</v>
          </cell>
          <cell r="C115">
            <v>538752656</v>
          </cell>
          <cell r="D115">
            <v>538752656</v>
          </cell>
          <cell r="E115">
            <v>0</v>
          </cell>
          <cell r="F115">
            <v>0</v>
          </cell>
        </row>
        <row r="116">
          <cell r="A116" t="str">
            <v>028906</v>
          </cell>
          <cell r="B116" t="str">
            <v>PRAIRIE LEA ISD</v>
          </cell>
          <cell r="C116">
            <v>160128867</v>
          </cell>
          <cell r="D116">
            <v>160128867</v>
          </cell>
          <cell r="E116">
            <v>0</v>
          </cell>
          <cell r="F116">
            <v>0</v>
          </cell>
        </row>
        <row r="117">
          <cell r="A117" t="str">
            <v>029901</v>
          </cell>
          <cell r="B117" t="str">
            <v>CALHOUN COUNTY ISD</v>
          </cell>
          <cell r="C117">
            <v>3684421620</v>
          </cell>
          <cell r="D117">
            <v>3625418989</v>
          </cell>
          <cell r="E117">
            <v>118005262</v>
          </cell>
          <cell r="F117">
            <v>0</v>
          </cell>
        </row>
        <row r="118">
          <cell r="A118" t="str">
            <v>030901</v>
          </cell>
          <cell r="B118" t="str">
            <v>CROSS PLAINS ISD</v>
          </cell>
          <cell r="C118">
            <v>166308967</v>
          </cell>
          <cell r="D118">
            <v>166308967</v>
          </cell>
          <cell r="E118">
            <v>0</v>
          </cell>
          <cell r="F118">
            <v>0</v>
          </cell>
        </row>
        <row r="119">
          <cell r="A119" t="str">
            <v>030902</v>
          </cell>
          <cell r="B119" t="str">
            <v>CLYDE CISD</v>
          </cell>
          <cell r="C119">
            <v>519314644</v>
          </cell>
          <cell r="D119">
            <v>519314644</v>
          </cell>
          <cell r="E119">
            <v>0</v>
          </cell>
          <cell r="F119">
            <v>0</v>
          </cell>
        </row>
        <row r="120">
          <cell r="A120" t="str">
            <v>030903</v>
          </cell>
          <cell r="B120" t="str">
            <v>BAIRD ISD</v>
          </cell>
          <cell r="C120">
            <v>233187026</v>
          </cell>
          <cell r="D120">
            <v>233187026</v>
          </cell>
          <cell r="E120">
            <v>0</v>
          </cell>
          <cell r="F120">
            <v>0</v>
          </cell>
        </row>
        <row r="121">
          <cell r="A121" t="str">
            <v>030906</v>
          </cell>
          <cell r="B121" t="str">
            <v>EULA ISD</v>
          </cell>
          <cell r="C121">
            <v>271602364</v>
          </cell>
          <cell r="D121">
            <v>271602364</v>
          </cell>
          <cell r="E121">
            <v>0</v>
          </cell>
          <cell r="F121">
            <v>0</v>
          </cell>
        </row>
        <row r="122">
          <cell r="A122" t="str">
            <v>031901</v>
          </cell>
          <cell r="B122" t="str">
            <v>BROWNSVILLE ISD</v>
          </cell>
          <cell r="C122">
            <v>6198727767</v>
          </cell>
          <cell r="D122">
            <v>6198727767</v>
          </cell>
          <cell r="E122">
            <v>0</v>
          </cell>
          <cell r="F122">
            <v>0</v>
          </cell>
        </row>
        <row r="123">
          <cell r="A123" t="str">
            <v>031903</v>
          </cell>
          <cell r="B123" t="str">
            <v>HARLINGEN CISD</v>
          </cell>
          <cell r="C123">
            <v>3822710505</v>
          </cell>
          <cell r="D123">
            <v>3822710505</v>
          </cell>
          <cell r="E123">
            <v>0</v>
          </cell>
          <cell r="F123">
            <v>0</v>
          </cell>
        </row>
        <row r="124">
          <cell r="A124" t="str">
            <v>031905</v>
          </cell>
          <cell r="B124" t="str">
            <v>LA FERIA ISD</v>
          </cell>
          <cell r="C124">
            <v>435607128</v>
          </cell>
          <cell r="D124">
            <v>435607128</v>
          </cell>
          <cell r="E124">
            <v>0</v>
          </cell>
          <cell r="F124">
            <v>0</v>
          </cell>
        </row>
        <row r="125">
          <cell r="A125" t="str">
            <v>031906</v>
          </cell>
          <cell r="B125" t="str">
            <v>LOS FRESNOS CISD</v>
          </cell>
          <cell r="C125">
            <v>2089856835</v>
          </cell>
          <cell r="D125">
            <v>2089856835</v>
          </cell>
          <cell r="E125">
            <v>0</v>
          </cell>
          <cell r="F125">
            <v>0</v>
          </cell>
        </row>
        <row r="126">
          <cell r="A126" t="str">
            <v>031909</v>
          </cell>
          <cell r="B126" t="str">
            <v>POINT ISABEL ISD</v>
          </cell>
          <cell r="C126">
            <v>3900864893</v>
          </cell>
          <cell r="D126">
            <v>3900864893</v>
          </cell>
          <cell r="E126">
            <v>0</v>
          </cell>
          <cell r="F126">
            <v>0</v>
          </cell>
        </row>
        <row r="127">
          <cell r="A127" t="str">
            <v>031911</v>
          </cell>
          <cell r="B127" t="str">
            <v>RIO HONDO ISD</v>
          </cell>
          <cell r="C127">
            <v>324241382</v>
          </cell>
          <cell r="D127">
            <v>324241382</v>
          </cell>
          <cell r="E127">
            <v>0</v>
          </cell>
          <cell r="F127">
            <v>0</v>
          </cell>
        </row>
        <row r="128">
          <cell r="A128" t="str">
            <v>031912</v>
          </cell>
          <cell r="B128" t="str">
            <v>SAN BENITO CISD</v>
          </cell>
          <cell r="C128">
            <v>1163695681</v>
          </cell>
          <cell r="D128">
            <v>1163695681</v>
          </cell>
          <cell r="E128">
            <v>0</v>
          </cell>
          <cell r="F128">
            <v>0</v>
          </cell>
        </row>
        <row r="129">
          <cell r="A129" t="str">
            <v>031913</v>
          </cell>
          <cell r="B129" t="str">
            <v>SANTA MARIA ISD</v>
          </cell>
          <cell r="C129">
            <v>67591380</v>
          </cell>
          <cell r="D129">
            <v>67591380</v>
          </cell>
          <cell r="E129">
            <v>0</v>
          </cell>
          <cell r="F129">
            <v>0</v>
          </cell>
        </row>
        <row r="130">
          <cell r="A130" t="str">
            <v>031914</v>
          </cell>
          <cell r="B130" t="str">
            <v>SANTA ROSA ISD</v>
          </cell>
          <cell r="C130">
            <v>95345750</v>
          </cell>
          <cell r="D130">
            <v>95345750</v>
          </cell>
          <cell r="E130">
            <v>0</v>
          </cell>
          <cell r="F130">
            <v>0</v>
          </cell>
        </row>
        <row r="131">
          <cell r="A131" t="str">
            <v>031916</v>
          </cell>
          <cell r="B131" t="str">
            <v>SOUTH TEXAS ISD</v>
          </cell>
          <cell r="C131">
            <v>0</v>
          </cell>
          <cell r="D131">
            <v>0</v>
          </cell>
          <cell r="E131">
            <v>0</v>
          </cell>
          <cell r="F131">
            <v>0</v>
          </cell>
        </row>
        <row r="132">
          <cell r="A132" t="str">
            <v>032902</v>
          </cell>
          <cell r="B132" t="str">
            <v>PITTSBURG ISD</v>
          </cell>
          <cell r="C132">
            <v>836251959</v>
          </cell>
          <cell r="D132">
            <v>836251959</v>
          </cell>
          <cell r="E132">
            <v>0</v>
          </cell>
          <cell r="F132">
            <v>0</v>
          </cell>
        </row>
        <row r="133">
          <cell r="A133" t="str">
            <v>033901</v>
          </cell>
          <cell r="B133" t="str">
            <v>GROOM ISD</v>
          </cell>
          <cell r="C133">
            <v>117995294</v>
          </cell>
          <cell r="D133">
            <v>117995294</v>
          </cell>
          <cell r="E133">
            <v>0</v>
          </cell>
          <cell r="F133">
            <v>0</v>
          </cell>
        </row>
        <row r="134">
          <cell r="A134" t="str">
            <v>033902</v>
          </cell>
          <cell r="B134" t="str">
            <v>PANHANDLE ISD</v>
          </cell>
          <cell r="C134">
            <v>538845498</v>
          </cell>
          <cell r="D134">
            <v>528235193</v>
          </cell>
          <cell r="E134">
            <v>21220610</v>
          </cell>
          <cell r="F134">
            <v>0</v>
          </cell>
        </row>
        <row r="135">
          <cell r="A135" t="str">
            <v>033904</v>
          </cell>
          <cell r="B135" t="str">
            <v>WHITE DEER ISD</v>
          </cell>
          <cell r="C135">
            <v>241591541</v>
          </cell>
          <cell r="D135">
            <v>239845211</v>
          </cell>
          <cell r="E135">
            <v>3492660</v>
          </cell>
          <cell r="F135">
            <v>0</v>
          </cell>
        </row>
        <row r="136">
          <cell r="A136" t="str">
            <v>034901</v>
          </cell>
          <cell r="B136" t="str">
            <v>ATLANTA ISD</v>
          </cell>
          <cell r="C136">
            <v>549680883</v>
          </cell>
          <cell r="D136">
            <v>549680883</v>
          </cell>
          <cell r="E136">
            <v>0</v>
          </cell>
          <cell r="F136">
            <v>0</v>
          </cell>
        </row>
        <row r="137">
          <cell r="A137" t="str">
            <v>034902</v>
          </cell>
          <cell r="B137" t="str">
            <v>AVINGER ISD</v>
          </cell>
          <cell r="C137">
            <v>69857073</v>
          </cell>
          <cell r="D137">
            <v>69857073</v>
          </cell>
          <cell r="E137">
            <v>0</v>
          </cell>
          <cell r="F137">
            <v>0</v>
          </cell>
        </row>
        <row r="138">
          <cell r="A138" t="str">
            <v>034903</v>
          </cell>
          <cell r="B138" t="str">
            <v>HUGHES SPRINGS ISD</v>
          </cell>
          <cell r="C138">
            <v>279044035</v>
          </cell>
          <cell r="D138">
            <v>279044035</v>
          </cell>
          <cell r="E138">
            <v>0</v>
          </cell>
          <cell r="F138">
            <v>0</v>
          </cell>
        </row>
        <row r="139">
          <cell r="A139" t="str">
            <v>034905</v>
          </cell>
          <cell r="B139" t="str">
            <v>LINDEN-KILDARE CISD</v>
          </cell>
          <cell r="C139">
            <v>254817035</v>
          </cell>
          <cell r="D139">
            <v>254817035</v>
          </cell>
          <cell r="E139">
            <v>0</v>
          </cell>
          <cell r="F139">
            <v>0</v>
          </cell>
        </row>
        <row r="140">
          <cell r="A140" t="str">
            <v>034906</v>
          </cell>
          <cell r="B140" t="str">
            <v>MCLEOD ISD</v>
          </cell>
          <cell r="C140">
            <v>37919585</v>
          </cell>
          <cell r="D140">
            <v>37919585</v>
          </cell>
          <cell r="E140">
            <v>0</v>
          </cell>
          <cell r="F140">
            <v>0</v>
          </cell>
        </row>
        <row r="141">
          <cell r="A141" t="str">
            <v>034907</v>
          </cell>
          <cell r="B141" t="str">
            <v>QUEEN CITY ISD</v>
          </cell>
          <cell r="C141">
            <v>513053101</v>
          </cell>
          <cell r="D141">
            <v>501594021</v>
          </cell>
          <cell r="E141">
            <v>22918160</v>
          </cell>
          <cell r="F141">
            <v>0</v>
          </cell>
        </row>
        <row r="142">
          <cell r="A142" t="str">
            <v>034909</v>
          </cell>
          <cell r="B142" t="str">
            <v>BLOOMBURG ISD</v>
          </cell>
          <cell r="C142">
            <v>45950493</v>
          </cell>
          <cell r="D142">
            <v>45950493</v>
          </cell>
          <cell r="E142">
            <v>0</v>
          </cell>
          <cell r="F142">
            <v>0</v>
          </cell>
        </row>
        <row r="143">
          <cell r="A143" t="str">
            <v>035901</v>
          </cell>
          <cell r="B143" t="str">
            <v>DIMMITT ISD</v>
          </cell>
          <cell r="C143">
            <v>290000068</v>
          </cell>
          <cell r="D143">
            <v>290000068</v>
          </cell>
          <cell r="E143">
            <v>0</v>
          </cell>
          <cell r="F143">
            <v>0</v>
          </cell>
        </row>
        <row r="144">
          <cell r="A144" t="str">
            <v>035902</v>
          </cell>
          <cell r="B144" t="str">
            <v>HART ISD</v>
          </cell>
          <cell r="C144">
            <v>71563464</v>
          </cell>
          <cell r="D144">
            <v>71563464</v>
          </cell>
          <cell r="E144">
            <v>0</v>
          </cell>
          <cell r="F144">
            <v>0</v>
          </cell>
        </row>
        <row r="145">
          <cell r="A145" t="str">
            <v>035903</v>
          </cell>
          <cell r="B145" t="str">
            <v>NAZARETH ISD</v>
          </cell>
          <cell r="C145">
            <v>71265133</v>
          </cell>
          <cell r="D145">
            <v>71265133</v>
          </cell>
          <cell r="E145">
            <v>0</v>
          </cell>
          <cell r="F145">
            <v>0</v>
          </cell>
        </row>
        <row r="146">
          <cell r="A146" t="str">
            <v>036901</v>
          </cell>
          <cell r="B146" t="str">
            <v>ANAHUAC ISD</v>
          </cell>
          <cell r="C146">
            <v>599355994</v>
          </cell>
          <cell r="D146">
            <v>576338059</v>
          </cell>
          <cell r="E146">
            <v>46035870</v>
          </cell>
          <cell r="F146">
            <v>0</v>
          </cell>
        </row>
        <row r="147">
          <cell r="A147" t="str">
            <v>036902</v>
          </cell>
          <cell r="B147" t="str">
            <v>BARBERS HILL ISD</v>
          </cell>
          <cell r="C147">
            <v>5832907219</v>
          </cell>
          <cell r="D147">
            <v>5680981159</v>
          </cell>
          <cell r="E147">
            <v>303852120</v>
          </cell>
          <cell r="F147">
            <v>0</v>
          </cell>
        </row>
        <row r="148">
          <cell r="A148" t="str">
            <v>036903</v>
          </cell>
          <cell r="B148" t="str">
            <v>EAST CHAMBERS ISD</v>
          </cell>
          <cell r="C148">
            <v>316121670</v>
          </cell>
          <cell r="D148">
            <v>300651935</v>
          </cell>
          <cell r="E148">
            <v>30939470</v>
          </cell>
          <cell r="F148">
            <v>0</v>
          </cell>
        </row>
        <row r="149">
          <cell r="A149" t="str">
            <v>037901</v>
          </cell>
          <cell r="B149" t="str">
            <v>ALTO ISD</v>
          </cell>
          <cell r="C149">
            <v>150919219</v>
          </cell>
          <cell r="D149">
            <v>150919219</v>
          </cell>
          <cell r="E149">
            <v>0</v>
          </cell>
          <cell r="F149">
            <v>0</v>
          </cell>
        </row>
        <row r="150">
          <cell r="A150" t="str">
            <v>037904</v>
          </cell>
          <cell r="B150" t="str">
            <v>JACKSONVILLE ISD</v>
          </cell>
          <cell r="C150">
            <v>1313329698</v>
          </cell>
          <cell r="D150">
            <v>1313329698</v>
          </cell>
          <cell r="E150">
            <v>0</v>
          </cell>
          <cell r="F150">
            <v>0</v>
          </cell>
        </row>
        <row r="151">
          <cell r="A151" t="str">
            <v>037907</v>
          </cell>
          <cell r="B151" t="str">
            <v>RUSK ISD</v>
          </cell>
          <cell r="C151">
            <v>462279967</v>
          </cell>
          <cell r="D151">
            <v>462279967</v>
          </cell>
          <cell r="E151">
            <v>0</v>
          </cell>
          <cell r="F151">
            <v>0</v>
          </cell>
        </row>
        <row r="152">
          <cell r="A152" t="str">
            <v>037908</v>
          </cell>
          <cell r="B152" t="str">
            <v>NEW SUMMERFIELD ISD</v>
          </cell>
          <cell r="C152">
            <v>70276931</v>
          </cell>
          <cell r="D152">
            <v>70276931</v>
          </cell>
          <cell r="E152">
            <v>0</v>
          </cell>
          <cell r="F152">
            <v>0</v>
          </cell>
        </row>
        <row r="153">
          <cell r="A153" t="str">
            <v>037909</v>
          </cell>
          <cell r="B153" t="str">
            <v>WELLS ISD</v>
          </cell>
          <cell r="C153">
            <v>96326764</v>
          </cell>
          <cell r="D153">
            <v>96326764</v>
          </cell>
          <cell r="E153">
            <v>0</v>
          </cell>
          <cell r="F153">
            <v>0</v>
          </cell>
        </row>
        <row r="154">
          <cell r="A154" t="str">
            <v>038901</v>
          </cell>
          <cell r="B154" t="str">
            <v>CHILDRESS ISD</v>
          </cell>
          <cell r="C154">
            <v>422277417</v>
          </cell>
          <cell r="D154">
            <v>422277417</v>
          </cell>
          <cell r="E154">
            <v>0</v>
          </cell>
          <cell r="F154">
            <v>0</v>
          </cell>
        </row>
        <row r="155">
          <cell r="A155" t="str">
            <v>039902</v>
          </cell>
          <cell r="B155" t="str">
            <v>HENRIETTA ISD</v>
          </cell>
          <cell r="C155">
            <v>398815588</v>
          </cell>
          <cell r="D155">
            <v>398815588</v>
          </cell>
          <cell r="E155">
            <v>0</v>
          </cell>
          <cell r="F155">
            <v>0</v>
          </cell>
        </row>
        <row r="156">
          <cell r="A156" t="str">
            <v>039903</v>
          </cell>
          <cell r="B156" t="str">
            <v>PETROLIA CISD</v>
          </cell>
          <cell r="C156">
            <v>143436993</v>
          </cell>
          <cell r="D156">
            <v>143436993</v>
          </cell>
          <cell r="E156">
            <v>0</v>
          </cell>
          <cell r="F156">
            <v>0</v>
          </cell>
        </row>
        <row r="157">
          <cell r="A157" t="str">
            <v>039904</v>
          </cell>
          <cell r="B157" t="str">
            <v>BELLEVUE ISD</v>
          </cell>
          <cell r="C157">
            <v>135185184</v>
          </cell>
          <cell r="D157">
            <v>135185184</v>
          </cell>
          <cell r="E157">
            <v>0</v>
          </cell>
          <cell r="F157">
            <v>0</v>
          </cell>
        </row>
        <row r="158">
          <cell r="A158" t="str">
            <v>039905</v>
          </cell>
          <cell r="B158" t="str">
            <v>MIDWAY ISD</v>
          </cell>
          <cell r="C158">
            <v>86787823</v>
          </cell>
          <cell r="D158">
            <v>86787823</v>
          </cell>
          <cell r="E158">
            <v>0</v>
          </cell>
          <cell r="F158">
            <v>0</v>
          </cell>
        </row>
        <row r="159">
          <cell r="A159" t="str">
            <v>040901</v>
          </cell>
          <cell r="B159" t="str">
            <v>MORTON ISD</v>
          </cell>
          <cell r="C159">
            <v>56277375</v>
          </cell>
          <cell r="D159">
            <v>56277375</v>
          </cell>
          <cell r="E159">
            <v>0</v>
          </cell>
          <cell r="F159">
            <v>0</v>
          </cell>
        </row>
        <row r="160">
          <cell r="A160" t="str">
            <v>040902</v>
          </cell>
          <cell r="B160" t="str">
            <v>WHITEFACE CISD</v>
          </cell>
          <cell r="C160">
            <v>454937965</v>
          </cell>
          <cell r="D160">
            <v>454937965</v>
          </cell>
          <cell r="E160">
            <v>0</v>
          </cell>
          <cell r="F160">
            <v>0</v>
          </cell>
        </row>
        <row r="161">
          <cell r="A161" t="str">
            <v>041901</v>
          </cell>
          <cell r="B161" t="str">
            <v>BRONTE ISD</v>
          </cell>
          <cell r="C161">
            <v>137384260</v>
          </cell>
          <cell r="D161">
            <v>137384260</v>
          </cell>
          <cell r="E161">
            <v>0</v>
          </cell>
          <cell r="F161">
            <v>0</v>
          </cell>
        </row>
        <row r="162">
          <cell r="A162" t="str">
            <v>041902</v>
          </cell>
          <cell r="B162" t="str">
            <v>ROBERT LEE ISD</v>
          </cell>
          <cell r="C162">
            <v>255590617</v>
          </cell>
          <cell r="D162">
            <v>252409352</v>
          </cell>
          <cell r="E162">
            <v>6362530</v>
          </cell>
          <cell r="F162">
            <v>0</v>
          </cell>
        </row>
        <row r="163">
          <cell r="A163" t="str">
            <v>042901</v>
          </cell>
          <cell r="B163" t="str">
            <v>COLEMAN ISD</v>
          </cell>
          <cell r="C163">
            <v>208442827</v>
          </cell>
          <cell r="D163">
            <v>208442827</v>
          </cell>
          <cell r="E163">
            <v>0</v>
          </cell>
          <cell r="F163">
            <v>0</v>
          </cell>
        </row>
        <row r="164">
          <cell r="A164" t="str">
            <v>042903</v>
          </cell>
          <cell r="B164" t="str">
            <v>SANTA ANNA ISD</v>
          </cell>
          <cell r="C164">
            <v>113989370</v>
          </cell>
          <cell r="D164">
            <v>113989370</v>
          </cell>
          <cell r="E164">
            <v>0</v>
          </cell>
          <cell r="F164">
            <v>0</v>
          </cell>
        </row>
        <row r="165">
          <cell r="A165" t="str">
            <v>042905</v>
          </cell>
          <cell r="B165" t="str">
            <v>PANTHER CREEK CISD</v>
          </cell>
          <cell r="C165">
            <v>147674452</v>
          </cell>
          <cell r="D165">
            <v>147674452</v>
          </cell>
          <cell r="E165">
            <v>0</v>
          </cell>
          <cell r="F165">
            <v>0</v>
          </cell>
        </row>
        <row r="166">
          <cell r="A166" t="str">
            <v>043901</v>
          </cell>
          <cell r="B166" t="str">
            <v>ALLEN ISD</v>
          </cell>
          <cell r="C166">
            <v>14914531576</v>
          </cell>
          <cell r="D166">
            <v>14914531576</v>
          </cell>
          <cell r="E166">
            <v>0</v>
          </cell>
          <cell r="F166">
            <v>0</v>
          </cell>
        </row>
        <row r="167">
          <cell r="A167" t="str">
            <v>043902</v>
          </cell>
          <cell r="B167" t="str">
            <v>ANNA ISD</v>
          </cell>
          <cell r="C167">
            <v>1497033117</v>
          </cell>
          <cell r="D167">
            <v>1497033117</v>
          </cell>
          <cell r="E167">
            <v>0</v>
          </cell>
          <cell r="F167">
            <v>0</v>
          </cell>
        </row>
        <row r="168">
          <cell r="A168" t="str">
            <v>043903</v>
          </cell>
          <cell r="B168" t="str">
            <v>CELINA ISD</v>
          </cell>
          <cell r="C168">
            <v>1564841087</v>
          </cell>
          <cell r="D168">
            <v>1564841087</v>
          </cell>
          <cell r="E168">
            <v>0</v>
          </cell>
          <cell r="F168">
            <v>0</v>
          </cell>
        </row>
        <row r="169">
          <cell r="A169" t="str">
            <v>043904</v>
          </cell>
          <cell r="B169" t="str">
            <v>FARMERSVILLE ISD</v>
          </cell>
          <cell r="C169">
            <v>692018916</v>
          </cell>
          <cell r="D169">
            <v>692018916</v>
          </cell>
          <cell r="E169">
            <v>0</v>
          </cell>
          <cell r="F169">
            <v>0</v>
          </cell>
        </row>
        <row r="170">
          <cell r="A170" t="str">
            <v>043905</v>
          </cell>
          <cell r="B170" t="str">
            <v>FRISCO ISD</v>
          </cell>
          <cell r="C170">
            <v>41199505358</v>
          </cell>
          <cell r="D170">
            <v>41199505358</v>
          </cell>
          <cell r="E170">
            <v>0</v>
          </cell>
          <cell r="F170">
            <v>0</v>
          </cell>
        </row>
        <row r="171">
          <cell r="A171" t="str">
            <v>043907</v>
          </cell>
          <cell r="B171" t="str">
            <v>MCKINNEY ISD</v>
          </cell>
          <cell r="C171">
            <v>16457153448</v>
          </cell>
          <cell r="D171">
            <v>16457153448</v>
          </cell>
          <cell r="E171">
            <v>0</v>
          </cell>
          <cell r="F171">
            <v>0</v>
          </cell>
        </row>
        <row r="172">
          <cell r="A172" t="str">
            <v>043908</v>
          </cell>
          <cell r="B172" t="str">
            <v>MELISSA ISD</v>
          </cell>
          <cell r="C172">
            <v>1474699308</v>
          </cell>
          <cell r="D172">
            <v>1474699308</v>
          </cell>
          <cell r="E172">
            <v>0</v>
          </cell>
          <cell r="F172">
            <v>0</v>
          </cell>
        </row>
        <row r="173">
          <cell r="A173" t="str">
            <v>043910</v>
          </cell>
          <cell r="B173" t="str">
            <v>PLANO ISD</v>
          </cell>
          <cell r="C173">
            <v>56620232474</v>
          </cell>
          <cell r="D173">
            <v>56620232474</v>
          </cell>
          <cell r="E173">
            <v>0</v>
          </cell>
          <cell r="F173">
            <v>0</v>
          </cell>
        </row>
        <row r="174">
          <cell r="A174" t="str">
            <v>043911</v>
          </cell>
          <cell r="B174" t="str">
            <v>PRINCETON ISD</v>
          </cell>
          <cell r="C174">
            <v>1474817241</v>
          </cell>
          <cell r="D174">
            <v>1474817241</v>
          </cell>
          <cell r="E174">
            <v>0</v>
          </cell>
          <cell r="F174">
            <v>0</v>
          </cell>
        </row>
        <row r="175">
          <cell r="A175" t="str">
            <v>043912</v>
          </cell>
          <cell r="B175" t="str">
            <v>PROSPER ISD</v>
          </cell>
          <cell r="C175">
            <v>9731467136</v>
          </cell>
          <cell r="D175">
            <v>9731467136</v>
          </cell>
          <cell r="E175">
            <v>0</v>
          </cell>
          <cell r="F175">
            <v>0</v>
          </cell>
        </row>
        <row r="176">
          <cell r="A176" t="str">
            <v>043914</v>
          </cell>
          <cell r="B176" t="str">
            <v>WYLIE ISD</v>
          </cell>
          <cell r="C176">
            <v>6955351640</v>
          </cell>
          <cell r="D176">
            <v>6955351640</v>
          </cell>
          <cell r="E176">
            <v>0</v>
          </cell>
          <cell r="F176">
            <v>0</v>
          </cell>
        </row>
        <row r="177">
          <cell r="A177" t="str">
            <v>043917</v>
          </cell>
          <cell r="B177" t="str">
            <v>BLUE RIDGE ISD</v>
          </cell>
          <cell r="C177">
            <v>298273102</v>
          </cell>
          <cell r="D177">
            <v>298273102</v>
          </cell>
          <cell r="E177">
            <v>0</v>
          </cell>
          <cell r="F177">
            <v>0</v>
          </cell>
        </row>
        <row r="178">
          <cell r="A178" t="str">
            <v>043918</v>
          </cell>
          <cell r="B178" t="str">
            <v>COMMUNITY ISD</v>
          </cell>
          <cell r="C178">
            <v>1051680933</v>
          </cell>
          <cell r="D178">
            <v>1051680933</v>
          </cell>
          <cell r="E178">
            <v>0</v>
          </cell>
          <cell r="F178">
            <v>0</v>
          </cell>
        </row>
        <row r="179">
          <cell r="A179" t="str">
            <v>043919</v>
          </cell>
          <cell r="B179" t="str">
            <v>LOVEJOY ISD</v>
          </cell>
          <cell r="C179">
            <v>2793462549</v>
          </cell>
          <cell r="D179">
            <v>2793462549</v>
          </cell>
          <cell r="E179">
            <v>0</v>
          </cell>
          <cell r="F179">
            <v>0</v>
          </cell>
        </row>
        <row r="180">
          <cell r="A180" t="str">
            <v>044902</v>
          </cell>
          <cell r="B180" t="str">
            <v>WELLINGTON ISD</v>
          </cell>
          <cell r="C180">
            <v>202221356</v>
          </cell>
          <cell r="D180">
            <v>202221356</v>
          </cell>
          <cell r="E180">
            <v>0</v>
          </cell>
          <cell r="F180">
            <v>0</v>
          </cell>
        </row>
        <row r="181">
          <cell r="A181" t="str">
            <v>045902</v>
          </cell>
          <cell r="B181" t="str">
            <v>COLUMBUS ISD</v>
          </cell>
          <cell r="C181">
            <v>1205545922</v>
          </cell>
          <cell r="D181">
            <v>1205545922</v>
          </cell>
          <cell r="E181">
            <v>0</v>
          </cell>
          <cell r="F181">
            <v>0</v>
          </cell>
        </row>
        <row r="182">
          <cell r="A182" t="str">
            <v>045903</v>
          </cell>
          <cell r="B182" t="str">
            <v>RICE CISD</v>
          </cell>
          <cell r="C182">
            <v>908535889</v>
          </cell>
          <cell r="D182">
            <v>908535889</v>
          </cell>
          <cell r="E182">
            <v>0</v>
          </cell>
          <cell r="F182">
            <v>0</v>
          </cell>
        </row>
        <row r="183">
          <cell r="A183" t="str">
            <v>045905</v>
          </cell>
          <cell r="B183" t="str">
            <v>WEIMAR ISD</v>
          </cell>
          <cell r="C183">
            <v>412154908</v>
          </cell>
          <cell r="D183">
            <v>412154908</v>
          </cell>
          <cell r="E183">
            <v>0</v>
          </cell>
          <cell r="F183">
            <v>0</v>
          </cell>
        </row>
        <row r="184">
          <cell r="A184" t="str">
            <v>046901</v>
          </cell>
          <cell r="B184" t="str">
            <v>NEW BRAUNFELS ISD</v>
          </cell>
          <cell r="C184">
            <v>5758410244</v>
          </cell>
          <cell r="D184">
            <v>5758410244</v>
          </cell>
          <cell r="E184">
            <v>0</v>
          </cell>
          <cell r="F184">
            <v>0</v>
          </cell>
        </row>
        <row r="185">
          <cell r="A185" t="str">
            <v>046902</v>
          </cell>
          <cell r="B185" t="str">
            <v>COMAL ISD</v>
          </cell>
          <cell r="C185">
            <v>19319000150</v>
          </cell>
          <cell r="D185">
            <v>18141661413</v>
          </cell>
          <cell r="E185">
            <v>2354677474</v>
          </cell>
          <cell r="F185">
            <v>0</v>
          </cell>
        </row>
        <row r="186">
          <cell r="A186" t="str">
            <v>047901</v>
          </cell>
          <cell r="B186" t="str">
            <v>COMANCHE ISD</v>
          </cell>
          <cell r="C186">
            <v>455452595</v>
          </cell>
          <cell r="D186">
            <v>455452595</v>
          </cell>
          <cell r="E186">
            <v>0</v>
          </cell>
          <cell r="F186">
            <v>0</v>
          </cell>
        </row>
        <row r="187">
          <cell r="A187" t="str">
            <v>047902</v>
          </cell>
          <cell r="B187" t="str">
            <v>DE LEON ISD</v>
          </cell>
          <cell r="C187">
            <v>218874176</v>
          </cell>
          <cell r="D187">
            <v>218874176</v>
          </cell>
          <cell r="E187">
            <v>0</v>
          </cell>
          <cell r="F187">
            <v>0</v>
          </cell>
        </row>
        <row r="188">
          <cell r="A188" t="str">
            <v>047903</v>
          </cell>
          <cell r="B188" t="str">
            <v>GUSTINE ISD</v>
          </cell>
          <cell r="C188">
            <v>72547571</v>
          </cell>
          <cell r="D188">
            <v>72547571</v>
          </cell>
          <cell r="E188">
            <v>0</v>
          </cell>
          <cell r="F188">
            <v>0</v>
          </cell>
        </row>
        <row r="189">
          <cell r="A189" t="str">
            <v>047905</v>
          </cell>
          <cell r="B189" t="str">
            <v>SIDNEY ISD</v>
          </cell>
          <cell r="C189">
            <v>37105709</v>
          </cell>
          <cell r="D189">
            <v>37105709</v>
          </cell>
          <cell r="E189">
            <v>0</v>
          </cell>
          <cell r="F189">
            <v>0</v>
          </cell>
        </row>
        <row r="190">
          <cell r="A190" t="str">
            <v>048901</v>
          </cell>
          <cell r="B190" t="str">
            <v>EDEN CISD</v>
          </cell>
          <cell r="C190">
            <v>150523438</v>
          </cell>
          <cell r="D190">
            <v>150523438</v>
          </cell>
          <cell r="E190">
            <v>0</v>
          </cell>
          <cell r="F190">
            <v>0</v>
          </cell>
        </row>
        <row r="191">
          <cell r="A191" t="str">
            <v>048903</v>
          </cell>
          <cell r="B191" t="str">
            <v>PAINT ROCK ISD</v>
          </cell>
          <cell r="C191">
            <v>75268434</v>
          </cell>
          <cell r="D191">
            <v>75268434</v>
          </cell>
          <cell r="E191">
            <v>0</v>
          </cell>
          <cell r="F191">
            <v>0</v>
          </cell>
        </row>
        <row r="192">
          <cell r="A192" t="str">
            <v>049901</v>
          </cell>
          <cell r="B192" t="str">
            <v>GAINESVILLE ISD</v>
          </cell>
          <cell r="C192">
            <v>1261730954</v>
          </cell>
          <cell r="D192">
            <v>1261730954</v>
          </cell>
          <cell r="E192">
            <v>0</v>
          </cell>
          <cell r="F192">
            <v>0</v>
          </cell>
        </row>
        <row r="193">
          <cell r="A193" t="str">
            <v>049902</v>
          </cell>
          <cell r="B193" t="str">
            <v>MUENSTER ISD</v>
          </cell>
          <cell r="C193">
            <v>390123609</v>
          </cell>
          <cell r="D193">
            <v>390123609</v>
          </cell>
          <cell r="E193">
            <v>0</v>
          </cell>
          <cell r="F193">
            <v>0</v>
          </cell>
        </row>
        <row r="194">
          <cell r="A194" t="str">
            <v>049903</v>
          </cell>
          <cell r="B194" t="str">
            <v>VALLEY VIEW ISD</v>
          </cell>
          <cell r="C194">
            <v>332737849</v>
          </cell>
          <cell r="D194">
            <v>332737849</v>
          </cell>
          <cell r="E194">
            <v>0</v>
          </cell>
          <cell r="F194">
            <v>0</v>
          </cell>
        </row>
        <row r="195">
          <cell r="A195" t="str">
            <v>049905</v>
          </cell>
          <cell r="B195" t="str">
            <v>CALLISBURG ISD</v>
          </cell>
          <cell r="C195">
            <v>786655698</v>
          </cell>
          <cell r="D195">
            <v>786655698</v>
          </cell>
          <cell r="E195">
            <v>0</v>
          </cell>
          <cell r="F195">
            <v>0</v>
          </cell>
        </row>
        <row r="196">
          <cell r="A196" t="str">
            <v>049906</v>
          </cell>
          <cell r="B196" t="str">
            <v>ERA ISD</v>
          </cell>
          <cell r="C196">
            <v>186233370</v>
          </cell>
          <cell r="D196">
            <v>186233370</v>
          </cell>
          <cell r="E196">
            <v>0</v>
          </cell>
          <cell r="F196">
            <v>0</v>
          </cell>
        </row>
        <row r="197">
          <cell r="A197" t="str">
            <v>049907</v>
          </cell>
          <cell r="B197" t="str">
            <v>LINDSAY ISD</v>
          </cell>
          <cell r="C197">
            <v>362602303</v>
          </cell>
          <cell r="D197">
            <v>362602303</v>
          </cell>
          <cell r="E197">
            <v>0</v>
          </cell>
          <cell r="F197">
            <v>0</v>
          </cell>
        </row>
        <row r="198">
          <cell r="A198" t="str">
            <v>049908</v>
          </cell>
          <cell r="B198" t="str">
            <v>WALNUT BEND ISD</v>
          </cell>
          <cell r="C198">
            <v>14360254</v>
          </cell>
          <cell r="D198">
            <v>14360254</v>
          </cell>
          <cell r="E198">
            <v>0</v>
          </cell>
          <cell r="F198">
            <v>0</v>
          </cell>
        </row>
        <row r="199">
          <cell r="A199" t="str">
            <v>049909</v>
          </cell>
          <cell r="B199" t="str">
            <v>SIVELLS BEND ISD</v>
          </cell>
          <cell r="C199">
            <v>153601403</v>
          </cell>
          <cell r="D199">
            <v>153601403</v>
          </cell>
          <cell r="E199">
            <v>0</v>
          </cell>
          <cell r="F199">
            <v>0</v>
          </cell>
        </row>
        <row r="200">
          <cell r="A200" t="str">
            <v>050901</v>
          </cell>
          <cell r="B200" t="str">
            <v>EVANT ISD</v>
          </cell>
          <cell r="C200">
            <v>109643061</v>
          </cell>
          <cell r="D200">
            <v>109643061</v>
          </cell>
          <cell r="E200">
            <v>0</v>
          </cell>
          <cell r="F200">
            <v>0</v>
          </cell>
        </row>
        <row r="201">
          <cell r="A201" t="str">
            <v>050902</v>
          </cell>
          <cell r="B201" t="str">
            <v>GATESVILLE ISD</v>
          </cell>
          <cell r="C201">
            <v>839121561</v>
          </cell>
          <cell r="D201">
            <v>839121561</v>
          </cell>
          <cell r="E201">
            <v>0</v>
          </cell>
          <cell r="F201">
            <v>0</v>
          </cell>
        </row>
        <row r="202">
          <cell r="A202" t="str">
            <v>050904</v>
          </cell>
          <cell r="B202" t="str">
            <v>OGLESBY ISD</v>
          </cell>
          <cell r="C202">
            <v>77137837</v>
          </cell>
          <cell r="D202">
            <v>77137837</v>
          </cell>
          <cell r="E202">
            <v>0</v>
          </cell>
          <cell r="F202">
            <v>0</v>
          </cell>
        </row>
        <row r="203">
          <cell r="A203" t="str">
            <v>050909</v>
          </cell>
          <cell r="B203" t="str">
            <v>JONESBORO ISD</v>
          </cell>
          <cell r="C203">
            <v>96050404</v>
          </cell>
          <cell r="D203">
            <v>96050404</v>
          </cell>
          <cell r="E203">
            <v>0</v>
          </cell>
          <cell r="F203">
            <v>0</v>
          </cell>
        </row>
        <row r="204">
          <cell r="A204" t="str">
            <v>050910</v>
          </cell>
          <cell r="B204" t="str">
            <v>COPPERAS COVE ISD</v>
          </cell>
          <cell r="C204">
            <v>1449957167</v>
          </cell>
          <cell r="D204">
            <v>1449957167</v>
          </cell>
          <cell r="E204">
            <v>0</v>
          </cell>
          <cell r="F204">
            <v>0</v>
          </cell>
        </row>
        <row r="205">
          <cell r="A205" t="str">
            <v>051901</v>
          </cell>
          <cell r="B205" t="str">
            <v>PADUCAH ISD</v>
          </cell>
          <cell r="C205">
            <v>163241115</v>
          </cell>
          <cell r="D205">
            <v>162100555</v>
          </cell>
          <cell r="E205">
            <v>2281120</v>
          </cell>
          <cell r="F205">
            <v>0</v>
          </cell>
        </row>
        <row r="206">
          <cell r="A206" t="str">
            <v>052901</v>
          </cell>
          <cell r="B206" t="str">
            <v>CRANE ISD</v>
          </cell>
          <cell r="C206">
            <v>1250318847</v>
          </cell>
          <cell r="D206">
            <v>1250318847</v>
          </cell>
          <cell r="E206">
            <v>0</v>
          </cell>
          <cell r="F206">
            <v>0</v>
          </cell>
        </row>
        <row r="207">
          <cell r="A207" t="str">
            <v>053001</v>
          </cell>
          <cell r="B207" t="str">
            <v>CROCKETT COUNTY CONSOLIDATED CSD</v>
          </cell>
          <cell r="C207">
            <v>1514130750</v>
          </cell>
          <cell r="D207">
            <v>1510883590</v>
          </cell>
          <cell r="E207">
            <v>6494320</v>
          </cell>
          <cell r="F207">
            <v>0</v>
          </cell>
        </row>
        <row r="208">
          <cell r="A208" t="str">
            <v>054901</v>
          </cell>
          <cell r="B208" t="str">
            <v>CROSBYTON CISD</v>
          </cell>
          <cell r="C208">
            <v>118685977</v>
          </cell>
          <cell r="D208">
            <v>118685977</v>
          </cell>
          <cell r="E208">
            <v>0</v>
          </cell>
          <cell r="F208">
            <v>0</v>
          </cell>
        </row>
        <row r="209">
          <cell r="A209" t="str">
            <v>054902</v>
          </cell>
          <cell r="B209" t="str">
            <v>LORENZO ISD</v>
          </cell>
          <cell r="C209">
            <v>206234742</v>
          </cell>
          <cell r="D209">
            <v>206234742</v>
          </cell>
          <cell r="E209">
            <v>0</v>
          </cell>
          <cell r="F209">
            <v>0</v>
          </cell>
        </row>
        <row r="210">
          <cell r="A210" t="str">
            <v>054903</v>
          </cell>
          <cell r="B210" t="str">
            <v>RALLS ISD</v>
          </cell>
          <cell r="C210">
            <v>154234743</v>
          </cell>
          <cell r="D210">
            <v>154234743</v>
          </cell>
          <cell r="E210">
            <v>0</v>
          </cell>
          <cell r="F210">
            <v>0</v>
          </cell>
        </row>
        <row r="211">
          <cell r="A211" t="str">
            <v>055901</v>
          </cell>
          <cell r="B211" t="str">
            <v>CULBERSON COUNTY-ALLAMOORE ISD</v>
          </cell>
          <cell r="C211">
            <v>2508582920</v>
          </cell>
          <cell r="D211">
            <v>2508582920</v>
          </cell>
          <cell r="E211">
            <v>0</v>
          </cell>
          <cell r="F211">
            <v>0</v>
          </cell>
        </row>
        <row r="212">
          <cell r="A212" t="str">
            <v>056901</v>
          </cell>
          <cell r="B212" t="str">
            <v>DALHART ISD</v>
          </cell>
          <cell r="C212">
            <v>1214081474</v>
          </cell>
          <cell r="D212">
            <v>1214081474</v>
          </cell>
          <cell r="E212">
            <v>0</v>
          </cell>
          <cell r="F212">
            <v>0</v>
          </cell>
        </row>
        <row r="213">
          <cell r="A213" t="str">
            <v>056902</v>
          </cell>
          <cell r="B213" t="str">
            <v>TEXLINE ISD</v>
          </cell>
          <cell r="C213">
            <v>195048931</v>
          </cell>
          <cell r="D213">
            <v>195048931</v>
          </cell>
          <cell r="E213">
            <v>0</v>
          </cell>
          <cell r="F213">
            <v>0</v>
          </cell>
        </row>
        <row r="214">
          <cell r="A214" t="str">
            <v>057903</v>
          </cell>
          <cell r="B214" t="str">
            <v>CARROLLTON-FARMERS BRANCH ISD</v>
          </cell>
          <cell r="C214">
            <v>23095609030</v>
          </cell>
          <cell r="D214">
            <v>23095609030</v>
          </cell>
          <cell r="E214">
            <v>0</v>
          </cell>
          <cell r="F214">
            <v>0</v>
          </cell>
        </row>
        <row r="215">
          <cell r="A215" t="str">
            <v>057904</v>
          </cell>
          <cell r="B215" t="str">
            <v>CEDAR HILL ISD</v>
          </cell>
          <cell r="C215">
            <v>3774655978</v>
          </cell>
          <cell r="D215">
            <v>3774655978</v>
          </cell>
          <cell r="E215">
            <v>0</v>
          </cell>
          <cell r="F215">
            <v>0</v>
          </cell>
        </row>
        <row r="216">
          <cell r="A216" t="str">
            <v>057905</v>
          </cell>
          <cell r="B216" t="str">
            <v>DALLAS ISD</v>
          </cell>
          <cell r="C216">
            <v>129395816096</v>
          </cell>
          <cell r="D216">
            <v>126999051971</v>
          </cell>
          <cell r="E216">
            <v>4793528250</v>
          </cell>
          <cell r="F216">
            <v>0</v>
          </cell>
        </row>
        <row r="217">
          <cell r="A217" t="str">
            <v>057906</v>
          </cell>
          <cell r="B217" t="str">
            <v>DESOTO ISD</v>
          </cell>
          <cell r="C217">
            <v>3348587189</v>
          </cell>
          <cell r="D217">
            <v>3348587189</v>
          </cell>
          <cell r="E217">
            <v>0</v>
          </cell>
          <cell r="F217">
            <v>0</v>
          </cell>
        </row>
        <row r="218">
          <cell r="A218" t="str">
            <v>057907</v>
          </cell>
          <cell r="B218" t="str">
            <v>DUNCANVILLE ISD</v>
          </cell>
          <cell r="C218">
            <v>4914008075</v>
          </cell>
          <cell r="D218">
            <v>4914008075</v>
          </cell>
          <cell r="E218">
            <v>0</v>
          </cell>
          <cell r="F218">
            <v>0</v>
          </cell>
        </row>
        <row r="219">
          <cell r="A219" t="str">
            <v>057909</v>
          </cell>
          <cell r="B219" t="str">
            <v>GARLAND ISD</v>
          </cell>
          <cell r="C219">
            <v>20515640268</v>
          </cell>
          <cell r="D219">
            <v>20515640268</v>
          </cell>
          <cell r="E219">
            <v>0</v>
          </cell>
          <cell r="F219">
            <v>0</v>
          </cell>
        </row>
        <row r="220">
          <cell r="A220" t="str">
            <v>057910</v>
          </cell>
          <cell r="B220" t="str">
            <v>GRAND PRAIRIE ISD</v>
          </cell>
          <cell r="C220">
            <v>7548812166</v>
          </cell>
          <cell r="D220">
            <v>7548812166</v>
          </cell>
          <cell r="E220">
            <v>0</v>
          </cell>
          <cell r="F220">
            <v>0</v>
          </cell>
        </row>
        <row r="221">
          <cell r="A221" t="str">
            <v>057911</v>
          </cell>
          <cell r="B221" t="str">
            <v>HIGHLAND PARK ISD</v>
          </cell>
          <cell r="C221">
            <v>17587096858</v>
          </cell>
          <cell r="D221">
            <v>16131511173</v>
          </cell>
          <cell r="E221">
            <v>2911171370</v>
          </cell>
          <cell r="F221">
            <v>0</v>
          </cell>
        </row>
        <row r="222">
          <cell r="A222" t="str">
            <v>057912</v>
          </cell>
          <cell r="B222" t="str">
            <v>IRVING ISD</v>
          </cell>
          <cell r="C222">
            <v>14289455871</v>
          </cell>
          <cell r="D222">
            <v>14289455871</v>
          </cell>
          <cell r="E222">
            <v>0</v>
          </cell>
          <cell r="F222">
            <v>0</v>
          </cell>
        </row>
        <row r="223">
          <cell r="A223" t="str">
            <v>057913</v>
          </cell>
          <cell r="B223" t="str">
            <v>LANCASTER ISD</v>
          </cell>
          <cell r="C223">
            <v>3061718529</v>
          </cell>
          <cell r="D223">
            <v>3061718529</v>
          </cell>
          <cell r="E223">
            <v>0</v>
          </cell>
          <cell r="F223">
            <v>0</v>
          </cell>
        </row>
        <row r="224">
          <cell r="A224" t="str">
            <v>057914</v>
          </cell>
          <cell r="B224" t="str">
            <v>MESQUITE ISD</v>
          </cell>
          <cell r="C224">
            <v>8874463631</v>
          </cell>
          <cell r="D224">
            <v>8874463631</v>
          </cell>
          <cell r="E224">
            <v>0</v>
          </cell>
          <cell r="F224">
            <v>0</v>
          </cell>
        </row>
        <row r="225">
          <cell r="A225" t="str">
            <v>057916</v>
          </cell>
          <cell r="B225" t="str">
            <v>RICHARDSON ISD</v>
          </cell>
          <cell r="C225">
            <v>25181482287</v>
          </cell>
          <cell r="D225">
            <v>24521913884</v>
          </cell>
          <cell r="E225">
            <v>1319136806</v>
          </cell>
          <cell r="F225">
            <v>0</v>
          </cell>
        </row>
        <row r="226">
          <cell r="A226" t="str">
            <v>057919</v>
          </cell>
          <cell r="B226" t="str">
            <v>SUNNYVALE ISD</v>
          </cell>
          <cell r="C226">
            <v>1208046671</v>
          </cell>
          <cell r="D226">
            <v>1208046671</v>
          </cell>
          <cell r="E226">
            <v>0</v>
          </cell>
          <cell r="F226">
            <v>0</v>
          </cell>
        </row>
        <row r="227">
          <cell r="A227" t="str">
            <v>057922</v>
          </cell>
          <cell r="B227" t="str">
            <v>COPPELL ISD</v>
          </cell>
          <cell r="C227">
            <v>13095593038</v>
          </cell>
          <cell r="D227">
            <v>13095593038</v>
          </cell>
          <cell r="E227">
            <v>0</v>
          </cell>
          <cell r="F227">
            <v>0</v>
          </cell>
        </row>
        <row r="228">
          <cell r="A228" t="str">
            <v>058902</v>
          </cell>
          <cell r="B228" t="str">
            <v>DAWSON ISD</v>
          </cell>
          <cell r="C228">
            <v>99889651</v>
          </cell>
          <cell r="D228">
            <v>99889651</v>
          </cell>
          <cell r="E228">
            <v>0</v>
          </cell>
          <cell r="F228">
            <v>0</v>
          </cell>
        </row>
        <row r="229">
          <cell r="A229" t="str">
            <v>058905</v>
          </cell>
          <cell r="B229" t="str">
            <v>KLONDIKE ISD</v>
          </cell>
          <cell r="C229">
            <v>1481708392</v>
          </cell>
          <cell r="D229">
            <v>1480084012</v>
          </cell>
          <cell r="E229">
            <v>3248760</v>
          </cell>
          <cell r="F229">
            <v>0</v>
          </cell>
        </row>
        <row r="230">
          <cell r="A230" t="str">
            <v>058906</v>
          </cell>
          <cell r="B230" t="str">
            <v>LAMESA ISD</v>
          </cell>
          <cell r="C230">
            <v>563963635</v>
          </cell>
          <cell r="D230">
            <v>563963635</v>
          </cell>
          <cell r="E230">
            <v>0</v>
          </cell>
          <cell r="F230">
            <v>0</v>
          </cell>
        </row>
        <row r="231">
          <cell r="A231" t="str">
            <v>058909</v>
          </cell>
          <cell r="B231" t="str">
            <v>SANDS CISD</v>
          </cell>
          <cell r="C231">
            <v>1282244023</v>
          </cell>
          <cell r="D231">
            <v>1280923514</v>
          </cell>
          <cell r="E231">
            <v>2641018</v>
          </cell>
          <cell r="F231">
            <v>0</v>
          </cell>
        </row>
        <row r="232">
          <cell r="A232" t="str">
            <v>059901</v>
          </cell>
          <cell r="B232" t="str">
            <v>HEREFORD ISD</v>
          </cell>
          <cell r="C232">
            <v>1518136663</v>
          </cell>
          <cell r="D232">
            <v>1518136663</v>
          </cell>
          <cell r="E232">
            <v>0</v>
          </cell>
          <cell r="F232">
            <v>0</v>
          </cell>
        </row>
        <row r="233">
          <cell r="A233" t="str">
            <v>059902</v>
          </cell>
          <cell r="B233" t="str">
            <v>WALCOTT ISD</v>
          </cell>
          <cell r="C233">
            <v>67725751</v>
          </cell>
          <cell r="D233">
            <v>67725751</v>
          </cell>
          <cell r="E233">
            <v>0</v>
          </cell>
          <cell r="F233">
            <v>0</v>
          </cell>
        </row>
        <row r="234">
          <cell r="A234" t="str">
            <v>060902</v>
          </cell>
          <cell r="B234" t="str">
            <v>COOPER ISD</v>
          </cell>
          <cell r="C234">
            <v>231245050</v>
          </cell>
          <cell r="D234">
            <v>231245050</v>
          </cell>
          <cell r="E234">
            <v>0</v>
          </cell>
          <cell r="F234">
            <v>0</v>
          </cell>
        </row>
        <row r="235">
          <cell r="A235" t="str">
            <v>060914</v>
          </cell>
          <cell r="B235" t="str">
            <v>FANNINDEL ISD</v>
          </cell>
          <cell r="C235">
            <v>69696806</v>
          </cell>
          <cell r="D235">
            <v>69696806</v>
          </cell>
          <cell r="E235">
            <v>0</v>
          </cell>
          <cell r="F235">
            <v>0</v>
          </cell>
        </row>
        <row r="236">
          <cell r="A236" t="str">
            <v>061901</v>
          </cell>
          <cell r="B236" t="str">
            <v>DENTON ISD</v>
          </cell>
          <cell r="C236">
            <v>19818562179</v>
          </cell>
          <cell r="D236">
            <v>19818562179</v>
          </cell>
          <cell r="E236">
            <v>0</v>
          </cell>
          <cell r="F236">
            <v>0</v>
          </cell>
        </row>
        <row r="237">
          <cell r="A237" t="str">
            <v>061902</v>
          </cell>
          <cell r="B237" t="str">
            <v>LEWISVILLE ISD</v>
          </cell>
          <cell r="C237">
            <v>42071478491</v>
          </cell>
          <cell r="D237">
            <v>42071478491</v>
          </cell>
          <cell r="E237">
            <v>0</v>
          </cell>
          <cell r="F237">
            <v>0</v>
          </cell>
        </row>
        <row r="238">
          <cell r="A238" t="str">
            <v>061903</v>
          </cell>
          <cell r="B238" t="str">
            <v>PILOT POINT ISD</v>
          </cell>
          <cell r="C238">
            <v>858233136</v>
          </cell>
          <cell r="D238">
            <v>858233136</v>
          </cell>
          <cell r="E238">
            <v>0</v>
          </cell>
          <cell r="F238">
            <v>0</v>
          </cell>
        </row>
        <row r="239">
          <cell r="A239" t="str">
            <v>061905</v>
          </cell>
          <cell r="B239" t="str">
            <v>KRUM ISD</v>
          </cell>
          <cell r="C239">
            <v>937978072</v>
          </cell>
          <cell r="D239">
            <v>937978072</v>
          </cell>
          <cell r="E239">
            <v>0</v>
          </cell>
          <cell r="F239">
            <v>0</v>
          </cell>
        </row>
        <row r="240">
          <cell r="A240" t="str">
            <v>061906</v>
          </cell>
          <cell r="B240" t="str">
            <v>PONDER ISD</v>
          </cell>
          <cell r="C240">
            <v>769989586</v>
          </cell>
          <cell r="D240">
            <v>769989586</v>
          </cell>
          <cell r="E240">
            <v>0</v>
          </cell>
          <cell r="F240">
            <v>0</v>
          </cell>
        </row>
        <row r="241">
          <cell r="A241" t="str">
            <v>061907</v>
          </cell>
          <cell r="B241" t="str">
            <v>AUBREY ISD</v>
          </cell>
          <cell r="C241">
            <v>1158247576</v>
          </cell>
          <cell r="D241">
            <v>1158247576</v>
          </cell>
          <cell r="E241">
            <v>0</v>
          </cell>
          <cell r="F241">
            <v>0</v>
          </cell>
        </row>
        <row r="242">
          <cell r="A242" t="str">
            <v>061908</v>
          </cell>
          <cell r="B242" t="str">
            <v>SANGER ISD</v>
          </cell>
          <cell r="C242">
            <v>1200355128</v>
          </cell>
          <cell r="D242">
            <v>1200355128</v>
          </cell>
          <cell r="E242">
            <v>0</v>
          </cell>
          <cell r="F242">
            <v>0</v>
          </cell>
        </row>
        <row r="243">
          <cell r="A243" t="str">
            <v>061910</v>
          </cell>
          <cell r="B243" t="str">
            <v>ARGYLE ISD</v>
          </cell>
          <cell r="C243">
            <v>2409723208</v>
          </cell>
          <cell r="D243">
            <v>2409723208</v>
          </cell>
          <cell r="E243">
            <v>0</v>
          </cell>
          <cell r="F243">
            <v>0</v>
          </cell>
        </row>
        <row r="244">
          <cell r="A244" t="str">
            <v>061911</v>
          </cell>
          <cell r="B244" t="str">
            <v>NORTHWEST ISD</v>
          </cell>
          <cell r="C244">
            <v>19956185760</v>
          </cell>
          <cell r="D244">
            <v>19956185760</v>
          </cell>
          <cell r="E244">
            <v>0</v>
          </cell>
          <cell r="F244">
            <v>0</v>
          </cell>
        </row>
        <row r="245">
          <cell r="A245" t="str">
            <v>061912</v>
          </cell>
          <cell r="B245" t="str">
            <v>LAKE DALLAS ISD</v>
          </cell>
          <cell r="C245">
            <v>2130539027</v>
          </cell>
          <cell r="D245">
            <v>2130539027</v>
          </cell>
          <cell r="E245">
            <v>0</v>
          </cell>
          <cell r="F245">
            <v>0</v>
          </cell>
        </row>
        <row r="246">
          <cell r="A246" t="str">
            <v>061914</v>
          </cell>
          <cell r="B246" t="str">
            <v>LITTLE ELM ISD</v>
          </cell>
          <cell r="C246">
            <v>5064669143</v>
          </cell>
          <cell r="D246">
            <v>5064669143</v>
          </cell>
          <cell r="E246">
            <v>0</v>
          </cell>
          <cell r="F246">
            <v>0</v>
          </cell>
        </row>
        <row r="247">
          <cell r="A247" t="str">
            <v>062901</v>
          </cell>
          <cell r="B247" t="str">
            <v>CUERO ISD</v>
          </cell>
          <cell r="C247">
            <v>1344283381</v>
          </cell>
          <cell r="D247">
            <v>1344283381</v>
          </cell>
          <cell r="E247">
            <v>0</v>
          </cell>
          <cell r="F247">
            <v>0</v>
          </cell>
        </row>
        <row r="248">
          <cell r="A248" t="str">
            <v>062902</v>
          </cell>
          <cell r="B248" t="str">
            <v>NORDHEIM ISD</v>
          </cell>
          <cell r="C248">
            <v>883296517</v>
          </cell>
          <cell r="D248">
            <v>883296517</v>
          </cell>
          <cell r="E248">
            <v>0</v>
          </cell>
          <cell r="F248">
            <v>0</v>
          </cell>
        </row>
        <row r="249">
          <cell r="A249" t="str">
            <v>062903</v>
          </cell>
          <cell r="B249" t="str">
            <v>YOAKUM ISD</v>
          </cell>
          <cell r="C249">
            <v>768656674</v>
          </cell>
          <cell r="D249">
            <v>768656674</v>
          </cell>
          <cell r="E249">
            <v>0</v>
          </cell>
          <cell r="F249">
            <v>0</v>
          </cell>
        </row>
        <row r="250">
          <cell r="A250" t="str">
            <v>062904</v>
          </cell>
          <cell r="B250" t="str">
            <v>YORKTOWN ISD</v>
          </cell>
          <cell r="C250">
            <v>2529735501</v>
          </cell>
          <cell r="D250">
            <v>2529735501</v>
          </cell>
          <cell r="E250">
            <v>0</v>
          </cell>
          <cell r="F250">
            <v>0</v>
          </cell>
        </row>
        <row r="251">
          <cell r="A251" t="str">
            <v>062905</v>
          </cell>
          <cell r="B251" t="str">
            <v>WESTHOFF ISD</v>
          </cell>
          <cell r="C251">
            <v>1107905828</v>
          </cell>
          <cell r="D251">
            <v>1107905828</v>
          </cell>
          <cell r="E251">
            <v>0</v>
          </cell>
          <cell r="F251">
            <v>0</v>
          </cell>
        </row>
        <row r="252">
          <cell r="A252" t="str">
            <v>062906</v>
          </cell>
          <cell r="B252" t="str">
            <v>MEYERSVILLE ISD</v>
          </cell>
          <cell r="C252">
            <v>77251987</v>
          </cell>
          <cell r="D252">
            <v>77251987</v>
          </cell>
          <cell r="E252">
            <v>0</v>
          </cell>
          <cell r="F252">
            <v>0</v>
          </cell>
        </row>
        <row r="253">
          <cell r="A253" t="str">
            <v>063903</v>
          </cell>
          <cell r="B253" t="str">
            <v>SPUR ISD</v>
          </cell>
          <cell r="C253">
            <v>181920738</v>
          </cell>
          <cell r="D253">
            <v>181920738</v>
          </cell>
          <cell r="E253">
            <v>0</v>
          </cell>
          <cell r="F253">
            <v>0</v>
          </cell>
        </row>
        <row r="254">
          <cell r="A254" t="str">
            <v>063906</v>
          </cell>
          <cell r="B254" t="str">
            <v>PATTON SPRINGS ISD</v>
          </cell>
          <cell r="C254">
            <v>93645093</v>
          </cell>
          <cell r="D254">
            <v>93645093</v>
          </cell>
          <cell r="E254">
            <v>0</v>
          </cell>
          <cell r="F254">
            <v>0</v>
          </cell>
        </row>
        <row r="255">
          <cell r="A255" t="str">
            <v>064903</v>
          </cell>
          <cell r="B255" t="str">
            <v>CARRIZO SPRINGS CISD</v>
          </cell>
          <cell r="C255">
            <v>7188998067</v>
          </cell>
          <cell r="D255">
            <v>7175173437</v>
          </cell>
          <cell r="E255">
            <v>27649260</v>
          </cell>
          <cell r="F255">
            <v>0</v>
          </cell>
        </row>
        <row r="256">
          <cell r="A256" t="str">
            <v>065901</v>
          </cell>
          <cell r="B256" t="str">
            <v>CLARENDON ISD</v>
          </cell>
          <cell r="C256">
            <v>303943427</v>
          </cell>
          <cell r="D256">
            <v>303943427</v>
          </cell>
          <cell r="E256">
            <v>0</v>
          </cell>
          <cell r="F256">
            <v>0</v>
          </cell>
        </row>
        <row r="257">
          <cell r="A257" t="str">
            <v>065902</v>
          </cell>
          <cell r="B257" t="str">
            <v>HEDLEY ISD</v>
          </cell>
          <cell r="C257">
            <v>69110314</v>
          </cell>
          <cell r="D257">
            <v>69110314</v>
          </cell>
          <cell r="E257">
            <v>0</v>
          </cell>
          <cell r="F257">
            <v>0</v>
          </cell>
        </row>
        <row r="258">
          <cell r="A258" t="str">
            <v>066005</v>
          </cell>
          <cell r="B258" t="str">
            <v>RAMIREZ CSD</v>
          </cell>
          <cell r="C258">
            <v>27361091</v>
          </cell>
          <cell r="D258">
            <v>27072434</v>
          </cell>
          <cell r="E258">
            <v>577314</v>
          </cell>
          <cell r="F258">
            <v>0</v>
          </cell>
        </row>
        <row r="259">
          <cell r="A259" t="str">
            <v>066901</v>
          </cell>
          <cell r="B259" t="str">
            <v>BENAVIDES ISD</v>
          </cell>
          <cell r="C259">
            <v>405911791</v>
          </cell>
          <cell r="D259">
            <v>405911791</v>
          </cell>
          <cell r="E259">
            <v>0</v>
          </cell>
          <cell r="F259">
            <v>0</v>
          </cell>
        </row>
        <row r="260">
          <cell r="A260" t="str">
            <v>066902</v>
          </cell>
          <cell r="B260" t="str">
            <v>SAN DIEGO ISD</v>
          </cell>
          <cell r="C260">
            <v>269329992</v>
          </cell>
          <cell r="D260">
            <v>269329992</v>
          </cell>
          <cell r="E260">
            <v>0</v>
          </cell>
          <cell r="F260">
            <v>0</v>
          </cell>
        </row>
        <row r="261">
          <cell r="A261" t="str">
            <v>066903</v>
          </cell>
          <cell r="B261" t="str">
            <v>FREER ISD</v>
          </cell>
          <cell r="C261">
            <v>321997028</v>
          </cell>
          <cell r="D261">
            <v>317680066</v>
          </cell>
          <cell r="E261">
            <v>8633924</v>
          </cell>
          <cell r="F261">
            <v>0</v>
          </cell>
        </row>
        <row r="262">
          <cell r="A262" t="str">
            <v>067902</v>
          </cell>
          <cell r="B262" t="str">
            <v>CISCO ISD</v>
          </cell>
          <cell r="C262">
            <v>576398062</v>
          </cell>
          <cell r="D262">
            <v>576398062</v>
          </cell>
          <cell r="E262">
            <v>0</v>
          </cell>
          <cell r="F262">
            <v>0</v>
          </cell>
        </row>
        <row r="263">
          <cell r="A263" t="str">
            <v>067903</v>
          </cell>
          <cell r="B263" t="str">
            <v>EASTLAND ISD</v>
          </cell>
          <cell r="C263">
            <v>539955242</v>
          </cell>
          <cell r="D263">
            <v>539955242</v>
          </cell>
          <cell r="E263">
            <v>0</v>
          </cell>
          <cell r="F263">
            <v>0</v>
          </cell>
        </row>
        <row r="264">
          <cell r="A264" t="str">
            <v>067904</v>
          </cell>
          <cell r="B264" t="str">
            <v>GORMAN ISD</v>
          </cell>
          <cell r="C264">
            <v>124716103</v>
          </cell>
          <cell r="D264">
            <v>124716103</v>
          </cell>
          <cell r="E264">
            <v>0</v>
          </cell>
          <cell r="F264">
            <v>0</v>
          </cell>
        </row>
        <row r="265">
          <cell r="A265" t="str">
            <v>067907</v>
          </cell>
          <cell r="B265" t="str">
            <v>RANGER ISD</v>
          </cell>
          <cell r="C265">
            <v>154081413</v>
          </cell>
          <cell r="D265">
            <v>154081413</v>
          </cell>
          <cell r="E265">
            <v>0</v>
          </cell>
          <cell r="F265">
            <v>0</v>
          </cell>
        </row>
        <row r="266">
          <cell r="A266" t="str">
            <v>067908</v>
          </cell>
          <cell r="B266" t="str">
            <v>RISING STAR ISD</v>
          </cell>
          <cell r="C266">
            <v>54313062</v>
          </cell>
          <cell r="D266">
            <v>54313062</v>
          </cell>
          <cell r="E266">
            <v>0</v>
          </cell>
          <cell r="F266">
            <v>0</v>
          </cell>
        </row>
        <row r="267">
          <cell r="A267" t="str">
            <v>068901</v>
          </cell>
          <cell r="B267" t="str">
            <v>ECTOR COUNTY ISD</v>
          </cell>
          <cell r="C267">
            <v>15771631371</v>
          </cell>
          <cell r="D267">
            <v>15301000404</v>
          </cell>
          <cell r="E267">
            <v>941261934</v>
          </cell>
          <cell r="F267">
            <v>0</v>
          </cell>
        </row>
        <row r="268">
          <cell r="A268" t="str">
            <v>069901</v>
          </cell>
          <cell r="B268" t="str">
            <v>ROCKSPRINGS ISD</v>
          </cell>
          <cell r="C268">
            <v>420838397</v>
          </cell>
          <cell r="D268">
            <v>420838397</v>
          </cell>
          <cell r="E268">
            <v>0</v>
          </cell>
          <cell r="F268">
            <v>0</v>
          </cell>
        </row>
        <row r="269">
          <cell r="A269" t="str">
            <v>069902</v>
          </cell>
          <cell r="B269" t="str">
            <v>NUECES CANYON CISD</v>
          </cell>
          <cell r="C269">
            <v>249943314</v>
          </cell>
          <cell r="D269">
            <v>249943314</v>
          </cell>
          <cell r="E269">
            <v>0</v>
          </cell>
          <cell r="F269">
            <v>0</v>
          </cell>
        </row>
        <row r="270">
          <cell r="A270" t="str">
            <v>070901</v>
          </cell>
          <cell r="B270" t="str">
            <v>AVALON ISD</v>
          </cell>
          <cell r="C270">
            <v>45468450</v>
          </cell>
          <cell r="D270">
            <v>45468450</v>
          </cell>
          <cell r="E270">
            <v>0</v>
          </cell>
          <cell r="F270">
            <v>0</v>
          </cell>
        </row>
        <row r="271">
          <cell r="A271" t="str">
            <v>070903</v>
          </cell>
          <cell r="B271" t="str">
            <v>ENNIS ISD</v>
          </cell>
          <cell r="C271">
            <v>2394213561</v>
          </cell>
          <cell r="D271">
            <v>2394213561</v>
          </cell>
          <cell r="E271">
            <v>0</v>
          </cell>
          <cell r="F271">
            <v>0</v>
          </cell>
        </row>
        <row r="272">
          <cell r="A272" t="str">
            <v>070905</v>
          </cell>
          <cell r="B272" t="str">
            <v>FERRIS ISD</v>
          </cell>
          <cell r="C272">
            <v>505087141</v>
          </cell>
          <cell r="D272">
            <v>505087141</v>
          </cell>
          <cell r="E272">
            <v>0</v>
          </cell>
          <cell r="F272">
            <v>0</v>
          </cell>
        </row>
        <row r="273">
          <cell r="A273" t="str">
            <v>070907</v>
          </cell>
          <cell r="B273" t="str">
            <v>ITALY ISD</v>
          </cell>
          <cell r="C273">
            <v>149021965</v>
          </cell>
          <cell r="D273">
            <v>149021965</v>
          </cell>
          <cell r="E273">
            <v>0</v>
          </cell>
          <cell r="F273">
            <v>0</v>
          </cell>
        </row>
        <row r="274">
          <cell r="A274" t="str">
            <v>070908</v>
          </cell>
          <cell r="B274" t="str">
            <v>MIDLOTHIAN ISD</v>
          </cell>
          <cell r="C274">
            <v>4761801306</v>
          </cell>
          <cell r="D274">
            <v>4605677124</v>
          </cell>
          <cell r="E274">
            <v>312248364</v>
          </cell>
          <cell r="F274">
            <v>0</v>
          </cell>
        </row>
        <row r="275">
          <cell r="A275" t="str">
            <v>070909</v>
          </cell>
          <cell r="B275" t="str">
            <v>MILFORD ISD</v>
          </cell>
          <cell r="C275">
            <v>100279442</v>
          </cell>
          <cell r="D275">
            <v>100279442</v>
          </cell>
          <cell r="E275">
            <v>0</v>
          </cell>
          <cell r="F275">
            <v>0</v>
          </cell>
        </row>
        <row r="276">
          <cell r="A276" t="str">
            <v>070910</v>
          </cell>
          <cell r="B276" t="str">
            <v>PALMER ISD</v>
          </cell>
          <cell r="C276">
            <v>349292050</v>
          </cell>
          <cell r="D276">
            <v>349292050</v>
          </cell>
          <cell r="E276">
            <v>0</v>
          </cell>
          <cell r="F276">
            <v>0</v>
          </cell>
        </row>
        <row r="277">
          <cell r="A277" t="str">
            <v>070911</v>
          </cell>
          <cell r="B277" t="str">
            <v>RED OAK ISD</v>
          </cell>
          <cell r="C277">
            <v>2058691843</v>
          </cell>
          <cell r="D277">
            <v>2058691843</v>
          </cell>
          <cell r="E277">
            <v>0</v>
          </cell>
          <cell r="F277">
            <v>0</v>
          </cell>
        </row>
        <row r="278">
          <cell r="A278" t="str">
            <v>070912</v>
          </cell>
          <cell r="B278" t="str">
            <v>WAXAHACHIE ISD</v>
          </cell>
          <cell r="C278">
            <v>4533748282</v>
          </cell>
          <cell r="D278">
            <v>4533748282</v>
          </cell>
          <cell r="E278">
            <v>0</v>
          </cell>
          <cell r="F278">
            <v>0</v>
          </cell>
        </row>
        <row r="279">
          <cell r="A279" t="str">
            <v>070915</v>
          </cell>
          <cell r="B279" t="str">
            <v>MAYPEARL ISD</v>
          </cell>
          <cell r="C279">
            <v>395778273</v>
          </cell>
          <cell r="D279">
            <v>395778273</v>
          </cell>
          <cell r="E279">
            <v>0</v>
          </cell>
          <cell r="F279">
            <v>0</v>
          </cell>
        </row>
        <row r="280">
          <cell r="A280" t="str">
            <v>071901</v>
          </cell>
          <cell r="B280" t="str">
            <v>CLINT ISD</v>
          </cell>
          <cell r="C280">
            <v>1469984114</v>
          </cell>
          <cell r="D280">
            <v>1469984114</v>
          </cell>
          <cell r="E280">
            <v>0</v>
          </cell>
          <cell r="F280">
            <v>0</v>
          </cell>
        </row>
        <row r="281">
          <cell r="A281" t="str">
            <v>071902</v>
          </cell>
          <cell r="B281" t="str">
            <v>EL PASO ISD</v>
          </cell>
          <cell r="C281">
            <v>16705766185</v>
          </cell>
          <cell r="D281">
            <v>16705766185</v>
          </cell>
          <cell r="E281">
            <v>0</v>
          </cell>
          <cell r="F281">
            <v>0</v>
          </cell>
        </row>
        <row r="282">
          <cell r="A282" t="str">
            <v>071903</v>
          </cell>
          <cell r="B282" t="str">
            <v>FABENS ISD</v>
          </cell>
          <cell r="C282">
            <v>207779404</v>
          </cell>
          <cell r="D282">
            <v>207779404</v>
          </cell>
          <cell r="E282">
            <v>0</v>
          </cell>
          <cell r="F282">
            <v>0</v>
          </cell>
        </row>
        <row r="283">
          <cell r="A283" t="str">
            <v>071904</v>
          </cell>
          <cell r="B283" t="str">
            <v>SAN ELIZARIO ISD</v>
          </cell>
          <cell r="C283">
            <v>241024086</v>
          </cell>
          <cell r="D283">
            <v>241024086</v>
          </cell>
          <cell r="E283">
            <v>0</v>
          </cell>
          <cell r="F283">
            <v>0</v>
          </cell>
        </row>
        <row r="284">
          <cell r="A284" t="str">
            <v>071905</v>
          </cell>
          <cell r="B284" t="str">
            <v>YSLETA ISD</v>
          </cell>
          <cell r="C284">
            <v>7488305301</v>
          </cell>
          <cell r="D284">
            <v>7091959548</v>
          </cell>
          <cell r="E284">
            <v>792691506</v>
          </cell>
          <cell r="F284">
            <v>0</v>
          </cell>
        </row>
        <row r="285">
          <cell r="A285" t="str">
            <v>071906</v>
          </cell>
          <cell r="B285" t="str">
            <v>ANTHONY ISD</v>
          </cell>
          <cell r="C285">
            <v>199041504</v>
          </cell>
          <cell r="D285">
            <v>199041504</v>
          </cell>
          <cell r="E285">
            <v>0</v>
          </cell>
          <cell r="F285">
            <v>0</v>
          </cell>
        </row>
        <row r="286">
          <cell r="A286" t="str">
            <v>071907</v>
          </cell>
          <cell r="B286" t="str">
            <v>CANUTILLO ISD</v>
          </cell>
          <cell r="C286">
            <v>2473816775</v>
          </cell>
          <cell r="D286">
            <v>2473816775</v>
          </cell>
          <cell r="E286">
            <v>0</v>
          </cell>
          <cell r="F286">
            <v>0</v>
          </cell>
        </row>
        <row r="287">
          <cell r="A287" t="str">
            <v>071908</v>
          </cell>
          <cell r="B287" t="str">
            <v>TORNILLO ISD</v>
          </cell>
          <cell r="C287">
            <v>82101713</v>
          </cell>
          <cell r="D287">
            <v>82101713</v>
          </cell>
          <cell r="E287">
            <v>0</v>
          </cell>
          <cell r="F287">
            <v>0</v>
          </cell>
        </row>
        <row r="288">
          <cell r="A288" t="str">
            <v>071909</v>
          </cell>
          <cell r="B288" t="str">
            <v>SOCORRO ISD</v>
          </cell>
          <cell r="C288">
            <v>10926607449</v>
          </cell>
          <cell r="D288">
            <v>10926607449</v>
          </cell>
          <cell r="E288">
            <v>0</v>
          </cell>
          <cell r="F288">
            <v>0</v>
          </cell>
        </row>
        <row r="289">
          <cell r="A289" t="str">
            <v>072901</v>
          </cell>
          <cell r="B289" t="str">
            <v>THREE WAY ISD</v>
          </cell>
          <cell r="C289">
            <v>56383893</v>
          </cell>
          <cell r="D289">
            <v>56383893</v>
          </cell>
          <cell r="E289">
            <v>0</v>
          </cell>
          <cell r="F289">
            <v>0</v>
          </cell>
        </row>
        <row r="290">
          <cell r="A290" t="str">
            <v>072902</v>
          </cell>
          <cell r="B290" t="str">
            <v>DUBLIN ISD</v>
          </cell>
          <cell r="C290">
            <v>361252037</v>
          </cell>
          <cell r="D290">
            <v>361252037</v>
          </cell>
          <cell r="E290">
            <v>0</v>
          </cell>
          <cell r="F290">
            <v>0</v>
          </cell>
        </row>
        <row r="291">
          <cell r="A291" t="str">
            <v>072903</v>
          </cell>
          <cell r="B291" t="str">
            <v>STEPHENVILLE ISD</v>
          </cell>
          <cell r="C291">
            <v>1947167550</v>
          </cell>
          <cell r="D291">
            <v>1947167550</v>
          </cell>
          <cell r="E291">
            <v>0</v>
          </cell>
          <cell r="F291">
            <v>0</v>
          </cell>
        </row>
        <row r="292">
          <cell r="A292" t="str">
            <v>072904</v>
          </cell>
          <cell r="B292" t="str">
            <v>BLUFF DALE ISD</v>
          </cell>
          <cell r="C292">
            <v>174281169</v>
          </cell>
          <cell r="D292">
            <v>174281169</v>
          </cell>
          <cell r="E292">
            <v>0</v>
          </cell>
          <cell r="F292">
            <v>0</v>
          </cell>
        </row>
        <row r="293">
          <cell r="A293" t="str">
            <v>072908</v>
          </cell>
          <cell r="B293" t="str">
            <v>HUCKABAY ISD</v>
          </cell>
          <cell r="C293">
            <v>179391386</v>
          </cell>
          <cell r="D293">
            <v>179391386</v>
          </cell>
          <cell r="E293">
            <v>0</v>
          </cell>
          <cell r="F293">
            <v>0</v>
          </cell>
        </row>
        <row r="294">
          <cell r="A294" t="str">
            <v>072909</v>
          </cell>
          <cell r="B294" t="str">
            <v>LINGLEVILLE ISD</v>
          </cell>
          <cell r="C294">
            <v>111937654</v>
          </cell>
          <cell r="D294">
            <v>111937654</v>
          </cell>
          <cell r="E294">
            <v>0</v>
          </cell>
          <cell r="F294">
            <v>0</v>
          </cell>
        </row>
        <row r="295">
          <cell r="A295" t="str">
            <v>072910</v>
          </cell>
          <cell r="B295" t="str">
            <v>MORGAN MILL ISD</v>
          </cell>
          <cell r="C295">
            <v>103439566</v>
          </cell>
          <cell r="D295">
            <v>103439566</v>
          </cell>
          <cell r="E295">
            <v>0</v>
          </cell>
          <cell r="F295">
            <v>0</v>
          </cell>
        </row>
        <row r="296">
          <cell r="A296" t="str">
            <v>073901</v>
          </cell>
          <cell r="B296" t="str">
            <v>CHILTON ISD</v>
          </cell>
          <cell r="C296">
            <v>79778528</v>
          </cell>
          <cell r="D296">
            <v>79778528</v>
          </cell>
          <cell r="E296">
            <v>0</v>
          </cell>
          <cell r="F296">
            <v>0</v>
          </cell>
        </row>
        <row r="297">
          <cell r="A297" t="str">
            <v>073903</v>
          </cell>
          <cell r="B297" t="str">
            <v>MARLIN ISD</v>
          </cell>
          <cell r="C297">
            <v>279731203</v>
          </cell>
          <cell r="D297">
            <v>279731203</v>
          </cell>
          <cell r="E297">
            <v>0</v>
          </cell>
          <cell r="F297">
            <v>0</v>
          </cell>
        </row>
        <row r="298">
          <cell r="A298" t="str">
            <v>073904</v>
          </cell>
          <cell r="B298" t="str">
            <v>WESTPHALIA ISD</v>
          </cell>
          <cell r="C298">
            <v>19140533</v>
          </cell>
          <cell r="D298">
            <v>19140533</v>
          </cell>
          <cell r="E298">
            <v>0</v>
          </cell>
          <cell r="F298">
            <v>0</v>
          </cell>
        </row>
        <row r="299">
          <cell r="A299" t="str">
            <v>073905</v>
          </cell>
          <cell r="B299" t="str">
            <v>ROSEBUD-LOTT ISD</v>
          </cell>
          <cell r="C299">
            <v>228025551</v>
          </cell>
          <cell r="D299">
            <v>228025551</v>
          </cell>
          <cell r="E299">
            <v>0</v>
          </cell>
          <cell r="F299">
            <v>0</v>
          </cell>
        </row>
        <row r="300">
          <cell r="A300" t="str">
            <v>074903</v>
          </cell>
          <cell r="B300" t="str">
            <v>BONHAM ISD</v>
          </cell>
          <cell r="C300">
            <v>796216105</v>
          </cell>
          <cell r="D300">
            <v>796216105</v>
          </cell>
          <cell r="E300">
            <v>0</v>
          </cell>
          <cell r="F300">
            <v>0</v>
          </cell>
        </row>
        <row r="301">
          <cell r="A301" t="str">
            <v>074904</v>
          </cell>
          <cell r="B301" t="str">
            <v>DODD CITY ISD</v>
          </cell>
          <cell r="C301">
            <v>70319221</v>
          </cell>
          <cell r="D301">
            <v>70319221</v>
          </cell>
          <cell r="E301">
            <v>0</v>
          </cell>
          <cell r="F301">
            <v>0</v>
          </cell>
        </row>
        <row r="302">
          <cell r="A302" t="str">
            <v>074905</v>
          </cell>
          <cell r="B302" t="str">
            <v>ECTOR ISD</v>
          </cell>
          <cell r="C302">
            <v>57212639</v>
          </cell>
          <cell r="D302">
            <v>57212639</v>
          </cell>
          <cell r="E302">
            <v>0</v>
          </cell>
          <cell r="F302">
            <v>0</v>
          </cell>
        </row>
        <row r="303">
          <cell r="A303" t="str">
            <v>074907</v>
          </cell>
          <cell r="B303" t="str">
            <v>HONEY GROVE ISD</v>
          </cell>
          <cell r="C303">
            <v>217159074</v>
          </cell>
          <cell r="D303">
            <v>217159074</v>
          </cell>
          <cell r="E303">
            <v>0</v>
          </cell>
          <cell r="F303">
            <v>0</v>
          </cell>
        </row>
        <row r="304">
          <cell r="A304" t="str">
            <v>074909</v>
          </cell>
          <cell r="B304" t="str">
            <v>LEONARD ISD</v>
          </cell>
          <cell r="C304">
            <v>237164939</v>
          </cell>
          <cell r="D304">
            <v>237164939</v>
          </cell>
          <cell r="E304">
            <v>0</v>
          </cell>
          <cell r="F304">
            <v>0</v>
          </cell>
        </row>
        <row r="305">
          <cell r="A305" t="str">
            <v>074911</v>
          </cell>
          <cell r="B305" t="str">
            <v>SAVOY ISD</v>
          </cell>
          <cell r="C305">
            <v>121208598</v>
          </cell>
          <cell r="D305">
            <v>121208598</v>
          </cell>
          <cell r="E305">
            <v>0</v>
          </cell>
          <cell r="F305">
            <v>0</v>
          </cell>
        </row>
        <row r="306">
          <cell r="A306" t="str">
            <v>074912</v>
          </cell>
          <cell r="B306" t="str">
            <v>TRENTON ISD</v>
          </cell>
          <cell r="C306">
            <v>256472583</v>
          </cell>
          <cell r="D306">
            <v>256472583</v>
          </cell>
          <cell r="E306">
            <v>0</v>
          </cell>
          <cell r="F306">
            <v>0</v>
          </cell>
        </row>
        <row r="307">
          <cell r="A307" t="str">
            <v>074917</v>
          </cell>
          <cell r="B307" t="str">
            <v>SAM RAYBURN ISD</v>
          </cell>
          <cell r="C307">
            <v>127984171</v>
          </cell>
          <cell r="D307">
            <v>127984171</v>
          </cell>
          <cell r="E307">
            <v>0</v>
          </cell>
          <cell r="F307">
            <v>0</v>
          </cell>
        </row>
        <row r="308">
          <cell r="A308" t="str">
            <v>075901</v>
          </cell>
          <cell r="B308" t="str">
            <v>FLATONIA ISD</v>
          </cell>
          <cell r="C308">
            <v>472248251</v>
          </cell>
          <cell r="D308">
            <v>472248251</v>
          </cell>
          <cell r="E308">
            <v>0</v>
          </cell>
          <cell r="F308">
            <v>0</v>
          </cell>
        </row>
        <row r="309">
          <cell r="A309" t="str">
            <v>075902</v>
          </cell>
          <cell r="B309" t="str">
            <v>LA GRANGE ISD</v>
          </cell>
          <cell r="C309">
            <v>1260325953</v>
          </cell>
          <cell r="D309">
            <v>1260325953</v>
          </cell>
          <cell r="E309">
            <v>0</v>
          </cell>
          <cell r="F309">
            <v>0</v>
          </cell>
        </row>
        <row r="310">
          <cell r="A310" t="str">
            <v>075903</v>
          </cell>
          <cell r="B310" t="str">
            <v>SCHULENBURG ISD</v>
          </cell>
          <cell r="C310">
            <v>502638110</v>
          </cell>
          <cell r="D310">
            <v>502638110</v>
          </cell>
          <cell r="E310">
            <v>0</v>
          </cell>
          <cell r="F310">
            <v>0</v>
          </cell>
        </row>
        <row r="311">
          <cell r="A311" t="str">
            <v>075906</v>
          </cell>
          <cell r="B311" t="str">
            <v>FAYETTEVILLE ISD</v>
          </cell>
          <cell r="C311">
            <v>245751785</v>
          </cell>
          <cell r="D311">
            <v>245751785</v>
          </cell>
          <cell r="E311">
            <v>0</v>
          </cell>
          <cell r="F311">
            <v>0</v>
          </cell>
        </row>
        <row r="312">
          <cell r="A312" t="str">
            <v>075908</v>
          </cell>
          <cell r="B312" t="str">
            <v>ROUND TOP-CARMINE ISD</v>
          </cell>
          <cell r="C312">
            <v>408968247</v>
          </cell>
          <cell r="D312">
            <v>394910191</v>
          </cell>
          <cell r="E312">
            <v>28116112</v>
          </cell>
          <cell r="F312">
            <v>0</v>
          </cell>
        </row>
        <row r="313">
          <cell r="A313" t="str">
            <v>076903</v>
          </cell>
          <cell r="B313" t="str">
            <v>ROBY CISD</v>
          </cell>
          <cell r="C313">
            <v>128289985</v>
          </cell>
          <cell r="D313">
            <v>128289985</v>
          </cell>
          <cell r="E313">
            <v>0</v>
          </cell>
          <cell r="F313">
            <v>0</v>
          </cell>
        </row>
        <row r="314">
          <cell r="A314" t="str">
            <v>076904</v>
          </cell>
          <cell r="B314" t="str">
            <v>ROTAN ISD</v>
          </cell>
          <cell r="C314">
            <v>173965786</v>
          </cell>
          <cell r="D314">
            <v>173965786</v>
          </cell>
          <cell r="E314">
            <v>0</v>
          </cell>
          <cell r="F314">
            <v>0</v>
          </cell>
        </row>
        <row r="315">
          <cell r="A315" t="str">
            <v>077901</v>
          </cell>
          <cell r="B315" t="str">
            <v>FLOYDADA ISD</v>
          </cell>
          <cell r="C315">
            <v>323631170</v>
          </cell>
          <cell r="D315">
            <v>323631170</v>
          </cell>
          <cell r="E315">
            <v>0</v>
          </cell>
          <cell r="F315">
            <v>0</v>
          </cell>
        </row>
        <row r="316">
          <cell r="A316" t="str">
            <v>077902</v>
          </cell>
          <cell r="B316" t="str">
            <v>LOCKNEY ISD</v>
          </cell>
          <cell r="C316">
            <v>284616209</v>
          </cell>
          <cell r="D316">
            <v>284616209</v>
          </cell>
          <cell r="E316">
            <v>0</v>
          </cell>
          <cell r="F316">
            <v>0</v>
          </cell>
        </row>
        <row r="317">
          <cell r="A317" t="str">
            <v>078901</v>
          </cell>
          <cell r="B317" t="str">
            <v>CROWELL ISD</v>
          </cell>
          <cell r="C317">
            <v>245337286</v>
          </cell>
          <cell r="D317">
            <v>245337286</v>
          </cell>
          <cell r="E317">
            <v>0</v>
          </cell>
          <cell r="F317">
            <v>0</v>
          </cell>
        </row>
        <row r="318">
          <cell r="A318" t="str">
            <v>079901</v>
          </cell>
          <cell r="B318" t="str">
            <v>LAMAR CISD</v>
          </cell>
          <cell r="C318">
            <v>17044072472</v>
          </cell>
          <cell r="D318">
            <v>17044072472</v>
          </cell>
          <cell r="E318">
            <v>0</v>
          </cell>
          <cell r="F318">
            <v>0</v>
          </cell>
        </row>
        <row r="319">
          <cell r="A319" t="str">
            <v>079906</v>
          </cell>
          <cell r="B319" t="str">
            <v>NEEDVILLE ISD</v>
          </cell>
          <cell r="C319">
            <v>1070495018</v>
          </cell>
          <cell r="D319">
            <v>1070495018</v>
          </cell>
          <cell r="E319">
            <v>0</v>
          </cell>
          <cell r="F319">
            <v>0</v>
          </cell>
        </row>
        <row r="320">
          <cell r="A320" t="str">
            <v>079907</v>
          </cell>
          <cell r="B320" t="str">
            <v>FORT BEND ISD</v>
          </cell>
          <cell r="C320">
            <v>41254783659</v>
          </cell>
          <cell r="D320">
            <v>41254783659</v>
          </cell>
          <cell r="E320">
            <v>0</v>
          </cell>
          <cell r="F320">
            <v>0</v>
          </cell>
        </row>
        <row r="321">
          <cell r="A321" t="str">
            <v>079910</v>
          </cell>
          <cell r="B321" t="str">
            <v>STAFFORD MSD</v>
          </cell>
          <cell r="C321">
            <v>2682290986</v>
          </cell>
          <cell r="D321">
            <v>2631442366</v>
          </cell>
          <cell r="E321">
            <v>101697240</v>
          </cell>
          <cell r="F321">
            <v>0</v>
          </cell>
        </row>
        <row r="322">
          <cell r="A322" t="str">
            <v>080901</v>
          </cell>
          <cell r="B322" t="str">
            <v>MOUNT VERNON ISD</v>
          </cell>
          <cell r="C322">
            <v>1079749240</v>
          </cell>
          <cell r="D322">
            <v>1079749240</v>
          </cell>
          <cell r="E322">
            <v>0</v>
          </cell>
          <cell r="F322">
            <v>0</v>
          </cell>
        </row>
        <row r="323">
          <cell r="A323" t="str">
            <v>081902</v>
          </cell>
          <cell r="B323" t="str">
            <v>FAIRFIELD ISD</v>
          </cell>
          <cell r="C323">
            <v>1204012391</v>
          </cell>
          <cell r="D323">
            <v>1204012391</v>
          </cell>
          <cell r="E323">
            <v>0</v>
          </cell>
          <cell r="F323">
            <v>0</v>
          </cell>
        </row>
        <row r="324">
          <cell r="A324" t="str">
            <v>081904</v>
          </cell>
          <cell r="B324" t="str">
            <v>TEAGUE ISD</v>
          </cell>
          <cell r="C324">
            <v>730979791</v>
          </cell>
          <cell r="D324">
            <v>730979791</v>
          </cell>
          <cell r="E324">
            <v>0</v>
          </cell>
          <cell r="F324">
            <v>0</v>
          </cell>
        </row>
        <row r="325">
          <cell r="A325" t="str">
            <v>081905</v>
          </cell>
          <cell r="B325" t="str">
            <v>WORTHAM ISD</v>
          </cell>
          <cell r="C325">
            <v>163796053</v>
          </cell>
          <cell r="D325">
            <v>163796053</v>
          </cell>
          <cell r="E325">
            <v>0</v>
          </cell>
          <cell r="F325">
            <v>0</v>
          </cell>
        </row>
        <row r="326">
          <cell r="A326" t="str">
            <v>081906</v>
          </cell>
          <cell r="B326" t="str">
            <v>DEW ISD</v>
          </cell>
          <cell r="C326">
            <v>170332218</v>
          </cell>
          <cell r="D326">
            <v>170332218</v>
          </cell>
          <cell r="E326">
            <v>0</v>
          </cell>
          <cell r="F326">
            <v>0</v>
          </cell>
        </row>
        <row r="327">
          <cell r="A327" t="str">
            <v>082902</v>
          </cell>
          <cell r="B327" t="str">
            <v>DILLEY ISD</v>
          </cell>
          <cell r="C327">
            <v>1268081388</v>
          </cell>
          <cell r="D327">
            <v>1268081388</v>
          </cell>
          <cell r="E327">
            <v>0</v>
          </cell>
          <cell r="F327">
            <v>0</v>
          </cell>
        </row>
        <row r="328">
          <cell r="A328" t="str">
            <v>082903</v>
          </cell>
          <cell r="B328" t="str">
            <v>PEARSALL ISD</v>
          </cell>
          <cell r="C328">
            <v>1229828979</v>
          </cell>
          <cell r="D328">
            <v>1229828979</v>
          </cell>
          <cell r="E328">
            <v>0</v>
          </cell>
          <cell r="F328">
            <v>0</v>
          </cell>
        </row>
        <row r="329">
          <cell r="A329" t="str">
            <v>083901</v>
          </cell>
          <cell r="B329" t="str">
            <v>SEAGRAVES ISD</v>
          </cell>
          <cell r="C329">
            <v>221223749</v>
          </cell>
          <cell r="D329">
            <v>221223749</v>
          </cell>
          <cell r="E329">
            <v>0</v>
          </cell>
          <cell r="F329">
            <v>0</v>
          </cell>
        </row>
        <row r="330">
          <cell r="A330" t="str">
            <v>083902</v>
          </cell>
          <cell r="B330" t="str">
            <v>LOOP ISD</v>
          </cell>
          <cell r="C330">
            <v>222915479</v>
          </cell>
          <cell r="D330">
            <v>221991953</v>
          </cell>
          <cell r="E330">
            <v>1847052</v>
          </cell>
          <cell r="F330">
            <v>0</v>
          </cell>
        </row>
        <row r="331">
          <cell r="A331" t="str">
            <v>083903</v>
          </cell>
          <cell r="B331" t="str">
            <v>SEMINOLE ISD</v>
          </cell>
          <cell r="C331">
            <v>3584435847</v>
          </cell>
          <cell r="D331">
            <v>3584435847</v>
          </cell>
          <cell r="E331">
            <v>0</v>
          </cell>
          <cell r="F331">
            <v>0</v>
          </cell>
        </row>
        <row r="332">
          <cell r="A332" t="str">
            <v>084901</v>
          </cell>
          <cell r="B332" t="str">
            <v>DICKINSON ISD</v>
          </cell>
          <cell r="C332">
            <v>4836847869</v>
          </cell>
          <cell r="D332">
            <v>4836847869</v>
          </cell>
          <cell r="E332">
            <v>0</v>
          </cell>
          <cell r="F332">
            <v>0</v>
          </cell>
        </row>
        <row r="333">
          <cell r="A333" t="str">
            <v>084902</v>
          </cell>
          <cell r="B333" t="str">
            <v>GALVESTON ISD</v>
          </cell>
          <cell r="C333">
            <v>9337573528</v>
          </cell>
          <cell r="D333">
            <v>9101643111</v>
          </cell>
          <cell r="E333">
            <v>471860834</v>
          </cell>
          <cell r="F333">
            <v>0</v>
          </cell>
        </row>
        <row r="334">
          <cell r="A334" t="str">
            <v>084903</v>
          </cell>
          <cell r="B334" t="str">
            <v>HIGH ISLAND ISD</v>
          </cell>
          <cell r="C334">
            <v>136588460</v>
          </cell>
          <cell r="D334">
            <v>136086447</v>
          </cell>
          <cell r="E334">
            <v>1004026</v>
          </cell>
          <cell r="F334">
            <v>0</v>
          </cell>
        </row>
        <row r="335">
          <cell r="A335" t="str">
            <v>084906</v>
          </cell>
          <cell r="B335" t="str">
            <v>TEXAS CITY ISD</v>
          </cell>
          <cell r="C335">
            <v>6027251275</v>
          </cell>
          <cell r="D335">
            <v>5879212987</v>
          </cell>
          <cell r="E335">
            <v>296076576</v>
          </cell>
          <cell r="F335">
            <v>0</v>
          </cell>
        </row>
        <row r="336">
          <cell r="A336" t="str">
            <v>084908</v>
          </cell>
          <cell r="B336" t="str">
            <v>HITCHCOCK ISD</v>
          </cell>
          <cell r="C336">
            <v>918843914</v>
          </cell>
          <cell r="D336">
            <v>918843914</v>
          </cell>
          <cell r="E336">
            <v>0</v>
          </cell>
          <cell r="F336">
            <v>0</v>
          </cell>
        </row>
        <row r="337">
          <cell r="A337" t="str">
            <v>084909</v>
          </cell>
          <cell r="B337" t="str">
            <v>SANTA FE ISD</v>
          </cell>
          <cell r="C337">
            <v>1572873577</v>
          </cell>
          <cell r="D337">
            <v>1572873577</v>
          </cell>
          <cell r="E337">
            <v>0</v>
          </cell>
          <cell r="F337">
            <v>0</v>
          </cell>
        </row>
        <row r="338">
          <cell r="A338" t="str">
            <v>084910</v>
          </cell>
          <cell r="B338" t="str">
            <v>CLEAR CREEK ISD</v>
          </cell>
          <cell r="C338">
            <v>24684711431</v>
          </cell>
          <cell r="D338">
            <v>24318517712</v>
          </cell>
          <cell r="E338">
            <v>732387438</v>
          </cell>
          <cell r="F338">
            <v>0</v>
          </cell>
        </row>
        <row r="339">
          <cell r="A339" t="str">
            <v>084911</v>
          </cell>
          <cell r="B339" t="str">
            <v>FRIENDSWOOD ISD</v>
          </cell>
          <cell r="C339">
            <v>3211207211</v>
          </cell>
          <cell r="D339">
            <v>3211207211</v>
          </cell>
          <cell r="E339">
            <v>0</v>
          </cell>
          <cell r="F339">
            <v>0</v>
          </cell>
        </row>
        <row r="340">
          <cell r="A340" t="str">
            <v>085902</v>
          </cell>
          <cell r="B340" t="str">
            <v>POST ISD</v>
          </cell>
          <cell r="C340">
            <v>463639359</v>
          </cell>
          <cell r="D340">
            <v>463639359</v>
          </cell>
          <cell r="E340">
            <v>0</v>
          </cell>
          <cell r="F340">
            <v>0</v>
          </cell>
        </row>
        <row r="341">
          <cell r="A341" t="str">
            <v>085903</v>
          </cell>
          <cell r="B341" t="str">
            <v>SOUTHLAND ISD</v>
          </cell>
          <cell r="C341">
            <v>59375804</v>
          </cell>
          <cell r="D341">
            <v>59375804</v>
          </cell>
          <cell r="E341">
            <v>0</v>
          </cell>
          <cell r="F341">
            <v>0</v>
          </cell>
        </row>
        <row r="342">
          <cell r="A342" t="str">
            <v>086024</v>
          </cell>
          <cell r="B342" t="str">
            <v>DOSS CONSOLIDATED CSD</v>
          </cell>
          <cell r="C342">
            <v>55049892</v>
          </cell>
          <cell r="D342">
            <v>55049892</v>
          </cell>
          <cell r="E342">
            <v>0</v>
          </cell>
          <cell r="F342">
            <v>0</v>
          </cell>
        </row>
        <row r="343">
          <cell r="A343" t="str">
            <v>086901</v>
          </cell>
          <cell r="B343" t="str">
            <v>FREDERICKSBURG ISD</v>
          </cell>
          <cell r="C343">
            <v>4141295478</v>
          </cell>
          <cell r="D343">
            <v>4141295478</v>
          </cell>
          <cell r="E343">
            <v>0</v>
          </cell>
          <cell r="F343">
            <v>0</v>
          </cell>
        </row>
        <row r="344">
          <cell r="A344" t="str">
            <v>086902</v>
          </cell>
          <cell r="B344" t="str">
            <v>HARPER ISD</v>
          </cell>
          <cell r="C344">
            <v>481948810</v>
          </cell>
          <cell r="D344">
            <v>481948810</v>
          </cell>
          <cell r="E344">
            <v>0</v>
          </cell>
          <cell r="F344">
            <v>0</v>
          </cell>
        </row>
        <row r="345">
          <cell r="A345" t="str">
            <v>087901</v>
          </cell>
          <cell r="B345" t="str">
            <v>GLASSCOCK COUNTY ISD</v>
          </cell>
          <cell r="C345">
            <v>4280116747</v>
          </cell>
          <cell r="D345">
            <v>4277416940</v>
          </cell>
          <cell r="E345">
            <v>5399614</v>
          </cell>
          <cell r="F345">
            <v>0</v>
          </cell>
        </row>
        <row r="346">
          <cell r="A346" t="str">
            <v>088902</v>
          </cell>
          <cell r="B346" t="str">
            <v>GOLIAD ISD</v>
          </cell>
          <cell r="C346">
            <v>977105599</v>
          </cell>
          <cell r="D346">
            <v>951300255</v>
          </cell>
          <cell r="E346">
            <v>51610688</v>
          </cell>
          <cell r="F346">
            <v>0</v>
          </cell>
        </row>
        <row r="347">
          <cell r="A347" t="str">
            <v>089901</v>
          </cell>
          <cell r="B347" t="str">
            <v>GONZALES ISD</v>
          </cell>
          <cell r="C347">
            <v>1687448068</v>
          </cell>
          <cell r="D347">
            <v>1687448068</v>
          </cell>
          <cell r="E347">
            <v>0</v>
          </cell>
          <cell r="F347">
            <v>0</v>
          </cell>
        </row>
        <row r="348">
          <cell r="A348" t="str">
            <v>089903</v>
          </cell>
          <cell r="B348" t="str">
            <v>NIXON-SMILEY CISD</v>
          </cell>
          <cell r="C348">
            <v>1121412352</v>
          </cell>
          <cell r="D348">
            <v>1113244764</v>
          </cell>
          <cell r="E348">
            <v>16335176</v>
          </cell>
          <cell r="F348">
            <v>0</v>
          </cell>
        </row>
        <row r="349">
          <cell r="A349" t="str">
            <v>089905</v>
          </cell>
          <cell r="B349" t="str">
            <v>WAELDER ISD</v>
          </cell>
          <cell r="C349">
            <v>229671735</v>
          </cell>
          <cell r="D349">
            <v>229671735</v>
          </cell>
          <cell r="E349">
            <v>0</v>
          </cell>
          <cell r="F349">
            <v>0</v>
          </cell>
        </row>
        <row r="350">
          <cell r="A350" t="str">
            <v>090902</v>
          </cell>
          <cell r="B350" t="str">
            <v>LEFORS ISD</v>
          </cell>
          <cell r="C350">
            <v>112189949</v>
          </cell>
          <cell r="D350">
            <v>112189949</v>
          </cell>
          <cell r="E350">
            <v>0</v>
          </cell>
          <cell r="F350">
            <v>0</v>
          </cell>
        </row>
        <row r="351">
          <cell r="A351" t="str">
            <v>090903</v>
          </cell>
          <cell r="B351" t="str">
            <v>MCLEAN ISD</v>
          </cell>
          <cell r="C351">
            <v>105261726</v>
          </cell>
          <cell r="D351">
            <v>105261726</v>
          </cell>
          <cell r="E351">
            <v>0</v>
          </cell>
          <cell r="F351">
            <v>0</v>
          </cell>
        </row>
        <row r="352">
          <cell r="A352" t="str">
            <v>090904</v>
          </cell>
          <cell r="B352" t="str">
            <v>PAMPA ISD</v>
          </cell>
          <cell r="C352">
            <v>1138372942</v>
          </cell>
          <cell r="D352">
            <v>1138372942</v>
          </cell>
          <cell r="E352">
            <v>0</v>
          </cell>
          <cell r="F352">
            <v>0</v>
          </cell>
        </row>
        <row r="353">
          <cell r="A353" t="str">
            <v>090905</v>
          </cell>
          <cell r="B353" t="str">
            <v>GRANDVIEW-HOPKINS ISD</v>
          </cell>
          <cell r="C353">
            <v>106008666</v>
          </cell>
          <cell r="D353">
            <v>106008666</v>
          </cell>
          <cell r="E353">
            <v>0</v>
          </cell>
          <cell r="F353">
            <v>0</v>
          </cell>
        </row>
        <row r="354">
          <cell r="A354" t="str">
            <v>091901</v>
          </cell>
          <cell r="B354" t="str">
            <v>BELLS ISD</v>
          </cell>
          <cell r="C354">
            <v>299905077</v>
          </cell>
          <cell r="D354">
            <v>299905077</v>
          </cell>
          <cell r="E354">
            <v>0</v>
          </cell>
          <cell r="F354">
            <v>0</v>
          </cell>
        </row>
        <row r="355">
          <cell r="A355" t="str">
            <v>091902</v>
          </cell>
          <cell r="B355" t="str">
            <v>COLLINSVILLE ISD</v>
          </cell>
          <cell r="C355">
            <v>218238867</v>
          </cell>
          <cell r="D355">
            <v>218238867</v>
          </cell>
          <cell r="E355">
            <v>0</v>
          </cell>
          <cell r="F355">
            <v>0</v>
          </cell>
        </row>
        <row r="356">
          <cell r="A356" t="str">
            <v>091903</v>
          </cell>
          <cell r="B356" t="str">
            <v>DENISON ISD</v>
          </cell>
          <cell r="C356">
            <v>2029053892</v>
          </cell>
          <cell r="D356">
            <v>2029053892</v>
          </cell>
          <cell r="E356">
            <v>0</v>
          </cell>
          <cell r="F356">
            <v>0</v>
          </cell>
        </row>
        <row r="357">
          <cell r="A357" t="str">
            <v>091905</v>
          </cell>
          <cell r="B357" t="str">
            <v>HOWE ISD</v>
          </cell>
          <cell r="C357">
            <v>341559789</v>
          </cell>
          <cell r="D357">
            <v>341559789</v>
          </cell>
          <cell r="E357">
            <v>0</v>
          </cell>
          <cell r="F357">
            <v>0</v>
          </cell>
        </row>
        <row r="358">
          <cell r="A358" t="str">
            <v>091906</v>
          </cell>
          <cell r="B358" t="str">
            <v>SHERMAN ISD</v>
          </cell>
          <cell r="C358">
            <v>3507611856</v>
          </cell>
          <cell r="D358">
            <v>3507611856</v>
          </cell>
          <cell r="E358">
            <v>0</v>
          </cell>
          <cell r="F358">
            <v>0</v>
          </cell>
        </row>
        <row r="359">
          <cell r="A359" t="str">
            <v>091907</v>
          </cell>
          <cell r="B359" t="str">
            <v>TIOGA ISD</v>
          </cell>
          <cell r="C359">
            <v>124913239</v>
          </cell>
          <cell r="D359">
            <v>124913239</v>
          </cell>
          <cell r="E359">
            <v>0</v>
          </cell>
          <cell r="F359">
            <v>0</v>
          </cell>
        </row>
        <row r="360">
          <cell r="A360" t="str">
            <v>091908</v>
          </cell>
          <cell r="B360" t="str">
            <v>VAN ALSTYNE ISD</v>
          </cell>
          <cell r="C360">
            <v>788266801</v>
          </cell>
          <cell r="D360">
            <v>788266801</v>
          </cell>
          <cell r="E360">
            <v>0</v>
          </cell>
          <cell r="F360">
            <v>0</v>
          </cell>
        </row>
        <row r="361">
          <cell r="A361" t="str">
            <v>091909</v>
          </cell>
          <cell r="B361" t="str">
            <v>WHITESBORO ISD</v>
          </cell>
          <cell r="C361">
            <v>885275989</v>
          </cell>
          <cell r="D361">
            <v>885275989</v>
          </cell>
          <cell r="E361">
            <v>0</v>
          </cell>
          <cell r="F361">
            <v>0</v>
          </cell>
        </row>
        <row r="362">
          <cell r="A362" t="str">
            <v>091910</v>
          </cell>
          <cell r="B362" t="str">
            <v>WHITEWRIGHT ISD</v>
          </cell>
          <cell r="C362">
            <v>327497808</v>
          </cell>
          <cell r="D362">
            <v>327497808</v>
          </cell>
          <cell r="E362">
            <v>0</v>
          </cell>
          <cell r="F362">
            <v>0</v>
          </cell>
        </row>
        <row r="363">
          <cell r="A363" t="str">
            <v>091913</v>
          </cell>
          <cell r="B363" t="str">
            <v>POTTSBORO ISD</v>
          </cell>
          <cell r="C363">
            <v>997061152</v>
          </cell>
          <cell r="D363">
            <v>997061152</v>
          </cell>
          <cell r="E363">
            <v>0</v>
          </cell>
          <cell r="F363">
            <v>0</v>
          </cell>
        </row>
        <row r="364">
          <cell r="A364" t="str">
            <v>091914</v>
          </cell>
          <cell r="B364" t="str">
            <v>S AND S CISD</v>
          </cell>
          <cell r="C364">
            <v>467807654</v>
          </cell>
          <cell r="D364">
            <v>467807654</v>
          </cell>
          <cell r="E364">
            <v>0</v>
          </cell>
          <cell r="F364">
            <v>0</v>
          </cell>
        </row>
        <row r="365">
          <cell r="A365" t="str">
            <v>091917</v>
          </cell>
          <cell r="B365" t="str">
            <v>GUNTER ISD</v>
          </cell>
          <cell r="C365">
            <v>396509349</v>
          </cell>
          <cell r="D365">
            <v>396509349</v>
          </cell>
          <cell r="E365">
            <v>0</v>
          </cell>
          <cell r="F365">
            <v>0</v>
          </cell>
        </row>
        <row r="366">
          <cell r="A366" t="str">
            <v>091918</v>
          </cell>
          <cell r="B366" t="str">
            <v>TOM BEAN ISD</v>
          </cell>
          <cell r="C366">
            <v>259009383</v>
          </cell>
          <cell r="D366">
            <v>259009383</v>
          </cell>
          <cell r="E366">
            <v>0</v>
          </cell>
          <cell r="F366">
            <v>0</v>
          </cell>
        </row>
        <row r="367">
          <cell r="A367" t="str">
            <v>092901</v>
          </cell>
          <cell r="B367" t="str">
            <v>GLADEWATER ISD</v>
          </cell>
          <cell r="C367">
            <v>570008387</v>
          </cell>
          <cell r="D367">
            <v>542220658</v>
          </cell>
          <cell r="E367">
            <v>55575458</v>
          </cell>
          <cell r="F367">
            <v>0</v>
          </cell>
        </row>
        <row r="368">
          <cell r="A368" t="str">
            <v>092902</v>
          </cell>
          <cell r="B368" t="str">
            <v>KILGORE ISD</v>
          </cell>
          <cell r="C368">
            <v>1741057305</v>
          </cell>
          <cell r="D368">
            <v>1741057305</v>
          </cell>
          <cell r="E368">
            <v>0</v>
          </cell>
          <cell r="F368">
            <v>0</v>
          </cell>
        </row>
        <row r="369">
          <cell r="A369" t="str">
            <v>092903</v>
          </cell>
          <cell r="B369" t="str">
            <v>LONGVIEW ISD</v>
          </cell>
          <cell r="C369">
            <v>4530387716</v>
          </cell>
          <cell r="D369">
            <v>4530387716</v>
          </cell>
          <cell r="E369">
            <v>0</v>
          </cell>
          <cell r="F369">
            <v>0</v>
          </cell>
        </row>
        <row r="370">
          <cell r="A370" t="str">
            <v>092904</v>
          </cell>
          <cell r="B370" t="str">
            <v>PINE TREE ISD</v>
          </cell>
          <cell r="C370">
            <v>1647522933</v>
          </cell>
          <cell r="D370">
            <v>1569360788</v>
          </cell>
          <cell r="E370">
            <v>156324290</v>
          </cell>
          <cell r="F370">
            <v>0</v>
          </cell>
        </row>
        <row r="371">
          <cell r="A371" t="str">
            <v>092906</v>
          </cell>
          <cell r="B371" t="str">
            <v>SABINE ISD</v>
          </cell>
          <cell r="C371">
            <v>440125942</v>
          </cell>
          <cell r="D371">
            <v>417761654</v>
          </cell>
          <cell r="E371">
            <v>44728576</v>
          </cell>
          <cell r="F371">
            <v>0</v>
          </cell>
        </row>
        <row r="372">
          <cell r="A372" t="str">
            <v>092907</v>
          </cell>
          <cell r="B372" t="str">
            <v>SPRING HILL ISD</v>
          </cell>
          <cell r="C372">
            <v>547477687</v>
          </cell>
          <cell r="D372">
            <v>515078055</v>
          </cell>
          <cell r="E372">
            <v>64799264</v>
          </cell>
          <cell r="F372">
            <v>0</v>
          </cell>
        </row>
        <row r="373">
          <cell r="A373" t="str">
            <v>092908</v>
          </cell>
          <cell r="B373" t="str">
            <v>WHITE OAK ISD</v>
          </cell>
          <cell r="C373">
            <v>378371682</v>
          </cell>
          <cell r="D373">
            <v>355157131</v>
          </cell>
          <cell r="E373">
            <v>46429102</v>
          </cell>
          <cell r="F373">
            <v>0</v>
          </cell>
        </row>
        <row r="374">
          <cell r="A374" t="str">
            <v>093901</v>
          </cell>
          <cell r="B374" t="str">
            <v>ANDERSON-SHIRO CISD</v>
          </cell>
          <cell r="C374">
            <v>706602252</v>
          </cell>
          <cell r="D374">
            <v>706602252</v>
          </cell>
          <cell r="E374">
            <v>0</v>
          </cell>
          <cell r="F374">
            <v>0</v>
          </cell>
        </row>
        <row r="375">
          <cell r="A375" t="str">
            <v>093903</v>
          </cell>
          <cell r="B375" t="str">
            <v>IOLA ISD</v>
          </cell>
          <cell r="C375">
            <v>382366262</v>
          </cell>
          <cell r="D375">
            <v>382366262</v>
          </cell>
          <cell r="E375">
            <v>0</v>
          </cell>
          <cell r="F375">
            <v>0</v>
          </cell>
        </row>
        <row r="376">
          <cell r="A376" t="str">
            <v>093904</v>
          </cell>
          <cell r="B376" t="str">
            <v>NAVASOTA ISD</v>
          </cell>
          <cell r="C376">
            <v>1859023435</v>
          </cell>
          <cell r="D376">
            <v>1794818287</v>
          </cell>
          <cell r="E376">
            <v>128410296</v>
          </cell>
          <cell r="F376">
            <v>0</v>
          </cell>
        </row>
        <row r="377">
          <cell r="A377" t="str">
            <v>093905</v>
          </cell>
          <cell r="B377" t="str">
            <v>RICHARDS ISD</v>
          </cell>
          <cell r="C377">
            <v>173108806</v>
          </cell>
          <cell r="D377">
            <v>173108806</v>
          </cell>
          <cell r="E377">
            <v>0</v>
          </cell>
          <cell r="F377">
            <v>0</v>
          </cell>
        </row>
        <row r="378">
          <cell r="A378" t="str">
            <v>094901</v>
          </cell>
          <cell r="B378" t="str">
            <v>SEGUIN ISD</v>
          </cell>
          <cell r="C378">
            <v>3535617479</v>
          </cell>
          <cell r="D378">
            <v>3535617479</v>
          </cell>
          <cell r="E378">
            <v>0</v>
          </cell>
          <cell r="F378">
            <v>0</v>
          </cell>
        </row>
        <row r="379">
          <cell r="A379" t="str">
            <v>094902</v>
          </cell>
          <cell r="B379" t="str">
            <v>SCHERTZ-CIBOLO-U CITY ISD</v>
          </cell>
          <cell r="C379">
            <v>5960795900</v>
          </cell>
          <cell r="D379">
            <v>5960795900</v>
          </cell>
          <cell r="E379">
            <v>0</v>
          </cell>
          <cell r="F379">
            <v>0</v>
          </cell>
        </row>
        <row r="380">
          <cell r="A380" t="str">
            <v>094903</v>
          </cell>
          <cell r="B380" t="str">
            <v>NAVARRO ISD</v>
          </cell>
          <cell r="C380">
            <v>1048835276</v>
          </cell>
          <cell r="D380">
            <v>1048835276</v>
          </cell>
          <cell r="E380">
            <v>0</v>
          </cell>
          <cell r="F380">
            <v>0</v>
          </cell>
        </row>
        <row r="381">
          <cell r="A381" t="str">
            <v>094904</v>
          </cell>
          <cell r="B381" t="str">
            <v>MARION ISD</v>
          </cell>
          <cell r="C381">
            <v>709263460</v>
          </cell>
          <cell r="D381">
            <v>709263460</v>
          </cell>
          <cell r="E381">
            <v>0</v>
          </cell>
          <cell r="F381">
            <v>0</v>
          </cell>
        </row>
        <row r="382">
          <cell r="A382" t="str">
            <v>095901</v>
          </cell>
          <cell r="B382" t="str">
            <v>ABERNATHY ISD</v>
          </cell>
          <cell r="C382">
            <v>550569250</v>
          </cell>
          <cell r="D382">
            <v>550569250</v>
          </cell>
          <cell r="E382">
            <v>0</v>
          </cell>
          <cell r="F382">
            <v>0</v>
          </cell>
        </row>
        <row r="383">
          <cell r="A383" t="str">
            <v>095902</v>
          </cell>
          <cell r="B383" t="str">
            <v>COTTON CENTER ISD</v>
          </cell>
          <cell r="C383">
            <v>40211653</v>
          </cell>
          <cell r="D383">
            <v>40211653</v>
          </cell>
          <cell r="E383">
            <v>0</v>
          </cell>
          <cell r="F383">
            <v>0</v>
          </cell>
        </row>
        <row r="384">
          <cell r="A384" t="str">
            <v>095903</v>
          </cell>
          <cell r="B384" t="str">
            <v>HALE CENTER ISD</v>
          </cell>
          <cell r="C384">
            <v>95805801</v>
          </cell>
          <cell r="D384">
            <v>95805801</v>
          </cell>
          <cell r="E384">
            <v>0</v>
          </cell>
          <cell r="F384">
            <v>0</v>
          </cell>
        </row>
        <row r="385">
          <cell r="A385" t="str">
            <v>095904</v>
          </cell>
          <cell r="B385" t="str">
            <v>PETERSBURG ISD</v>
          </cell>
          <cell r="C385">
            <v>77560296</v>
          </cell>
          <cell r="D385">
            <v>77560296</v>
          </cell>
          <cell r="E385">
            <v>0</v>
          </cell>
          <cell r="F385">
            <v>0</v>
          </cell>
        </row>
        <row r="386">
          <cell r="A386" t="str">
            <v>095905</v>
          </cell>
          <cell r="B386" t="str">
            <v>PLAINVIEW ISD</v>
          </cell>
          <cell r="C386">
            <v>1322582032</v>
          </cell>
          <cell r="D386">
            <v>1322582032</v>
          </cell>
          <cell r="E386">
            <v>0</v>
          </cell>
          <cell r="F386">
            <v>0</v>
          </cell>
        </row>
        <row r="387">
          <cell r="A387" t="str">
            <v>096904</v>
          </cell>
          <cell r="B387" t="str">
            <v>MEMPHIS ISD</v>
          </cell>
          <cell r="C387">
            <v>180299641</v>
          </cell>
          <cell r="D387">
            <v>180299641</v>
          </cell>
          <cell r="E387">
            <v>0</v>
          </cell>
          <cell r="F387">
            <v>0</v>
          </cell>
        </row>
        <row r="388">
          <cell r="A388" t="str">
            <v>096905</v>
          </cell>
          <cell r="B388" t="str">
            <v>TURKEY-QUITAQUE ISD</v>
          </cell>
          <cell r="C388">
            <v>83178375</v>
          </cell>
          <cell r="D388">
            <v>83178375</v>
          </cell>
          <cell r="E388">
            <v>0</v>
          </cell>
          <cell r="F388">
            <v>0</v>
          </cell>
        </row>
        <row r="389">
          <cell r="A389" t="str">
            <v>097902</v>
          </cell>
          <cell r="B389" t="str">
            <v>HAMILTON ISD</v>
          </cell>
          <cell r="C389">
            <v>333948680</v>
          </cell>
          <cell r="D389">
            <v>333948680</v>
          </cell>
          <cell r="E389">
            <v>0</v>
          </cell>
          <cell r="F389">
            <v>0</v>
          </cell>
        </row>
        <row r="390">
          <cell r="A390" t="str">
            <v>097903</v>
          </cell>
          <cell r="B390" t="str">
            <v>HICO ISD</v>
          </cell>
          <cell r="C390">
            <v>200351321</v>
          </cell>
          <cell r="D390">
            <v>200351321</v>
          </cell>
          <cell r="E390">
            <v>0</v>
          </cell>
          <cell r="F390">
            <v>0</v>
          </cell>
        </row>
        <row r="391">
          <cell r="A391" t="str">
            <v>098901</v>
          </cell>
          <cell r="B391" t="str">
            <v>GRUVER ISD</v>
          </cell>
          <cell r="C391">
            <v>281000966</v>
          </cell>
          <cell r="D391">
            <v>281000966</v>
          </cell>
          <cell r="E391">
            <v>0</v>
          </cell>
          <cell r="F391">
            <v>0</v>
          </cell>
        </row>
        <row r="392">
          <cell r="A392" t="str">
            <v>098903</v>
          </cell>
          <cell r="B392" t="str">
            <v>PRINGLE-MORSE CISD</v>
          </cell>
          <cell r="C392">
            <v>120846541</v>
          </cell>
          <cell r="D392">
            <v>120293086</v>
          </cell>
          <cell r="E392">
            <v>1106910</v>
          </cell>
          <cell r="F392">
            <v>0</v>
          </cell>
        </row>
        <row r="393">
          <cell r="A393" t="str">
            <v>098904</v>
          </cell>
          <cell r="B393" t="str">
            <v>SPEARMAN ISD</v>
          </cell>
          <cell r="C393">
            <v>383120584</v>
          </cell>
          <cell r="D393">
            <v>383120584</v>
          </cell>
          <cell r="E393">
            <v>0</v>
          </cell>
          <cell r="F393">
            <v>0</v>
          </cell>
        </row>
        <row r="394">
          <cell r="A394" t="str">
            <v>099902</v>
          </cell>
          <cell r="B394" t="str">
            <v>CHILLICOTHE ISD</v>
          </cell>
          <cell r="C394">
            <v>167840123</v>
          </cell>
          <cell r="D394">
            <v>167840123</v>
          </cell>
          <cell r="E394">
            <v>0</v>
          </cell>
          <cell r="F394">
            <v>0</v>
          </cell>
        </row>
        <row r="395">
          <cell r="A395" t="str">
            <v>099903</v>
          </cell>
          <cell r="B395" t="str">
            <v>QUANAH ISD</v>
          </cell>
          <cell r="C395">
            <v>318684558</v>
          </cell>
          <cell r="D395">
            <v>318684558</v>
          </cell>
          <cell r="E395">
            <v>0</v>
          </cell>
          <cell r="F395">
            <v>0</v>
          </cell>
        </row>
        <row r="396">
          <cell r="A396" t="str">
            <v>100903</v>
          </cell>
          <cell r="B396" t="str">
            <v>KOUNTZE ISD</v>
          </cell>
          <cell r="C396">
            <v>417262578</v>
          </cell>
          <cell r="D396">
            <v>408042783</v>
          </cell>
          <cell r="E396">
            <v>18439590</v>
          </cell>
          <cell r="F396">
            <v>0</v>
          </cell>
        </row>
        <row r="397">
          <cell r="A397" t="str">
            <v>100904</v>
          </cell>
          <cell r="B397" t="str">
            <v>SILSBEE ISD</v>
          </cell>
          <cell r="C397">
            <v>897803172</v>
          </cell>
          <cell r="D397">
            <v>897803172</v>
          </cell>
          <cell r="E397">
            <v>0</v>
          </cell>
          <cell r="F397">
            <v>0</v>
          </cell>
        </row>
        <row r="398">
          <cell r="A398" t="str">
            <v>100905</v>
          </cell>
          <cell r="B398" t="str">
            <v>HARDIN-JEFFERSON ISD</v>
          </cell>
          <cell r="C398">
            <v>1048238264</v>
          </cell>
          <cell r="D398">
            <v>1011813423</v>
          </cell>
          <cell r="E398">
            <v>72849682</v>
          </cell>
          <cell r="F398">
            <v>0</v>
          </cell>
        </row>
        <row r="399">
          <cell r="A399" t="str">
            <v>100907</v>
          </cell>
          <cell r="B399" t="str">
            <v>LUMBERTON ISD</v>
          </cell>
          <cell r="C399">
            <v>1270180001</v>
          </cell>
          <cell r="D399">
            <v>1270180001</v>
          </cell>
          <cell r="E399">
            <v>0</v>
          </cell>
          <cell r="F399">
            <v>0</v>
          </cell>
        </row>
        <row r="400">
          <cell r="A400" t="str">
            <v>100908</v>
          </cell>
          <cell r="B400" t="str">
            <v>WEST HARDIN COUNTY CISD</v>
          </cell>
          <cell r="C400">
            <v>242615628</v>
          </cell>
          <cell r="D400">
            <v>242615628</v>
          </cell>
          <cell r="E400">
            <v>0</v>
          </cell>
          <cell r="F400">
            <v>0</v>
          </cell>
        </row>
        <row r="401">
          <cell r="A401" t="str">
            <v>101902</v>
          </cell>
          <cell r="B401" t="str">
            <v>ALDINE ISD</v>
          </cell>
          <cell r="C401">
            <v>21377191976</v>
          </cell>
          <cell r="D401">
            <v>21377191976</v>
          </cell>
          <cell r="E401">
            <v>0</v>
          </cell>
          <cell r="F401">
            <v>0</v>
          </cell>
        </row>
        <row r="402">
          <cell r="A402" t="str">
            <v>101903</v>
          </cell>
          <cell r="B402" t="str">
            <v>ALIEF ISD</v>
          </cell>
          <cell r="C402">
            <v>16580538609</v>
          </cell>
          <cell r="D402">
            <v>16580538609</v>
          </cell>
          <cell r="E402">
            <v>0</v>
          </cell>
          <cell r="F402">
            <v>0</v>
          </cell>
        </row>
        <row r="403">
          <cell r="A403" t="str">
            <v>101905</v>
          </cell>
          <cell r="B403" t="str">
            <v>CHANNELVIEW ISD</v>
          </cell>
          <cell r="C403">
            <v>3736251746</v>
          </cell>
          <cell r="D403">
            <v>3736251746</v>
          </cell>
          <cell r="E403">
            <v>0</v>
          </cell>
          <cell r="F403">
            <v>0</v>
          </cell>
        </row>
        <row r="404">
          <cell r="A404" t="str">
            <v>101906</v>
          </cell>
          <cell r="B404" t="str">
            <v>CROSBY ISD</v>
          </cell>
          <cell r="C404">
            <v>2060372616</v>
          </cell>
          <cell r="D404">
            <v>2060372616</v>
          </cell>
          <cell r="E404">
            <v>0</v>
          </cell>
          <cell r="F404">
            <v>0</v>
          </cell>
        </row>
        <row r="405">
          <cell r="A405" t="str">
            <v>101907</v>
          </cell>
          <cell r="B405" t="str">
            <v>CYPRESS-FAIRBANKS ISD</v>
          </cell>
          <cell r="C405">
            <v>59019732167</v>
          </cell>
          <cell r="D405">
            <v>56229287371</v>
          </cell>
          <cell r="E405">
            <v>5580889592</v>
          </cell>
          <cell r="F405">
            <v>0</v>
          </cell>
        </row>
        <row r="406">
          <cell r="A406" t="str">
            <v>101908</v>
          </cell>
          <cell r="B406" t="str">
            <v>DEER PARK ISD</v>
          </cell>
          <cell r="C406">
            <v>10069199370</v>
          </cell>
          <cell r="D406">
            <v>9856329977</v>
          </cell>
          <cell r="E406">
            <v>425738786</v>
          </cell>
          <cell r="F406">
            <v>0</v>
          </cell>
        </row>
        <row r="407">
          <cell r="A407" t="str">
            <v>101910</v>
          </cell>
          <cell r="B407" t="str">
            <v>GALENA PARK ISD</v>
          </cell>
          <cell r="C407">
            <v>10168940858</v>
          </cell>
          <cell r="D407">
            <v>10027252672</v>
          </cell>
          <cell r="E407">
            <v>283376372</v>
          </cell>
          <cell r="F407">
            <v>0</v>
          </cell>
        </row>
        <row r="408">
          <cell r="A408" t="str">
            <v>101911</v>
          </cell>
          <cell r="B408" t="str">
            <v>GOOSE CREEK CISD</v>
          </cell>
          <cell r="C408">
            <v>12294855456</v>
          </cell>
          <cell r="D408">
            <v>12153831495</v>
          </cell>
          <cell r="E408">
            <v>282047922</v>
          </cell>
          <cell r="F408">
            <v>0</v>
          </cell>
        </row>
        <row r="409">
          <cell r="A409" t="str">
            <v>101912</v>
          </cell>
          <cell r="B409" t="str">
            <v>HOUSTON ISD</v>
          </cell>
          <cell r="C409">
            <v>188289658158</v>
          </cell>
          <cell r="D409">
            <v>180633389679</v>
          </cell>
          <cell r="E409">
            <v>15312536958</v>
          </cell>
          <cell r="F409">
            <v>0</v>
          </cell>
        </row>
        <row r="410">
          <cell r="A410" t="str">
            <v>101913</v>
          </cell>
          <cell r="B410" t="str">
            <v>HUMBLE ISD</v>
          </cell>
          <cell r="C410">
            <v>16299063609</v>
          </cell>
          <cell r="D410">
            <v>16299063609</v>
          </cell>
          <cell r="E410">
            <v>0</v>
          </cell>
          <cell r="F410">
            <v>0</v>
          </cell>
        </row>
        <row r="411">
          <cell r="A411" t="str">
            <v>101914</v>
          </cell>
          <cell r="B411" t="str">
            <v>KATY ISD</v>
          </cell>
          <cell r="C411">
            <v>41056465238</v>
          </cell>
          <cell r="D411">
            <v>41056465238</v>
          </cell>
          <cell r="E411">
            <v>0</v>
          </cell>
          <cell r="F411">
            <v>0</v>
          </cell>
        </row>
        <row r="412">
          <cell r="A412" t="str">
            <v>101915</v>
          </cell>
          <cell r="B412" t="str">
            <v>KLEIN ISD</v>
          </cell>
          <cell r="C412">
            <v>22291326215</v>
          </cell>
          <cell r="D412">
            <v>22291326215</v>
          </cell>
          <cell r="E412">
            <v>0</v>
          </cell>
          <cell r="F412">
            <v>0</v>
          </cell>
        </row>
        <row r="413">
          <cell r="A413" t="str">
            <v>101916</v>
          </cell>
          <cell r="B413" t="str">
            <v>LA PORTE ISD</v>
          </cell>
          <cell r="C413">
            <v>10788587213</v>
          </cell>
          <cell r="D413">
            <v>10589104840</v>
          </cell>
          <cell r="E413">
            <v>398964746</v>
          </cell>
          <cell r="F413">
            <v>0</v>
          </cell>
        </row>
        <row r="414">
          <cell r="A414" t="str">
            <v>101917</v>
          </cell>
          <cell r="B414" t="str">
            <v>PASADENA ISD</v>
          </cell>
          <cell r="C414">
            <v>15842556618</v>
          </cell>
          <cell r="D414">
            <v>15567958206</v>
          </cell>
          <cell r="E414">
            <v>549196824</v>
          </cell>
          <cell r="F414">
            <v>0</v>
          </cell>
        </row>
        <row r="415">
          <cell r="A415" t="str">
            <v>101919</v>
          </cell>
          <cell r="B415" t="str">
            <v>SPRING ISD</v>
          </cell>
          <cell r="C415">
            <v>14203833707</v>
          </cell>
          <cell r="D415">
            <v>14203833707</v>
          </cell>
          <cell r="E415">
            <v>0</v>
          </cell>
          <cell r="F415">
            <v>0</v>
          </cell>
        </row>
        <row r="416">
          <cell r="A416" t="str">
            <v>101920</v>
          </cell>
          <cell r="B416" t="str">
            <v>SPRING BRANCH ISD</v>
          </cell>
          <cell r="C416">
            <v>35873632758</v>
          </cell>
          <cell r="D416">
            <v>33652019635</v>
          </cell>
          <cell r="E416">
            <v>4443226246</v>
          </cell>
          <cell r="F416">
            <v>0</v>
          </cell>
        </row>
        <row r="417">
          <cell r="A417" t="str">
            <v>101921</v>
          </cell>
          <cell r="B417" t="str">
            <v>TOMBALL ISD</v>
          </cell>
          <cell r="C417">
            <v>11504503357</v>
          </cell>
          <cell r="D417">
            <v>11504490857</v>
          </cell>
          <cell r="E417">
            <v>25000</v>
          </cell>
          <cell r="F417">
            <v>0</v>
          </cell>
        </row>
        <row r="418">
          <cell r="A418" t="str">
            <v>101924</v>
          </cell>
          <cell r="B418" t="str">
            <v>SHELDON ISD</v>
          </cell>
          <cell r="C418">
            <v>5553611271</v>
          </cell>
          <cell r="D418">
            <v>5465528331</v>
          </cell>
          <cell r="E418">
            <v>176165880</v>
          </cell>
          <cell r="F418">
            <v>0</v>
          </cell>
        </row>
        <row r="419">
          <cell r="A419" t="str">
            <v>101925</v>
          </cell>
          <cell r="B419" t="str">
            <v>HUFFMAN ISD</v>
          </cell>
          <cell r="C419">
            <v>1286711416</v>
          </cell>
          <cell r="D419">
            <v>1286711416</v>
          </cell>
          <cell r="E419">
            <v>0</v>
          </cell>
          <cell r="F419">
            <v>0</v>
          </cell>
        </row>
        <row r="420">
          <cell r="A420" t="str">
            <v>102901</v>
          </cell>
          <cell r="B420" t="str">
            <v>KARNACK ISD</v>
          </cell>
          <cell r="C420">
            <v>220521863</v>
          </cell>
          <cell r="D420">
            <v>213159733</v>
          </cell>
          <cell r="E420">
            <v>14724260</v>
          </cell>
          <cell r="F420">
            <v>0</v>
          </cell>
        </row>
        <row r="421">
          <cell r="A421" t="str">
            <v>102902</v>
          </cell>
          <cell r="B421" t="str">
            <v>MARSHALL ISD</v>
          </cell>
          <cell r="C421">
            <v>2678524999</v>
          </cell>
          <cell r="D421">
            <v>2596624706</v>
          </cell>
          <cell r="E421">
            <v>163800586</v>
          </cell>
          <cell r="F421">
            <v>0</v>
          </cell>
        </row>
        <row r="422">
          <cell r="A422" t="str">
            <v>102903</v>
          </cell>
          <cell r="B422" t="str">
            <v>WASKOM ISD</v>
          </cell>
          <cell r="C422">
            <v>414296437</v>
          </cell>
          <cell r="D422">
            <v>404933988</v>
          </cell>
          <cell r="E422">
            <v>18724898</v>
          </cell>
          <cell r="F422">
            <v>0</v>
          </cell>
        </row>
        <row r="423">
          <cell r="A423" t="str">
            <v>102904</v>
          </cell>
          <cell r="B423" t="str">
            <v>HALLSVILLE ISD</v>
          </cell>
          <cell r="C423">
            <v>2829229554</v>
          </cell>
          <cell r="D423">
            <v>2730329163</v>
          </cell>
          <cell r="E423">
            <v>197800782</v>
          </cell>
          <cell r="F423">
            <v>0</v>
          </cell>
        </row>
        <row r="424">
          <cell r="A424" t="str">
            <v>102905</v>
          </cell>
          <cell r="B424" t="str">
            <v>HARLETON ISD</v>
          </cell>
          <cell r="C424">
            <v>177867173</v>
          </cell>
          <cell r="D424">
            <v>166786084</v>
          </cell>
          <cell r="E424">
            <v>22162178</v>
          </cell>
          <cell r="F424">
            <v>0</v>
          </cell>
        </row>
        <row r="425">
          <cell r="A425" t="str">
            <v>102906</v>
          </cell>
          <cell r="B425" t="str">
            <v>ELYSIAN FIELDS ISD</v>
          </cell>
          <cell r="C425">
            <v>505434998</v>
          </cell>
          <cell r="D425">
            <v>489993108</v>
          </cell>
          <cell r="E425">
            <v>30883780</v>
          </cell>
          <cell r="F425">
            <v>0</v>
          </cell>
        </row>
        <row r="426">
          <cell r="A426" t="str">
            <v>103901</v>
          </cell>
          <cell r="B426" t="str">
            <v>CHANNING ISD</v>
          </cell>
          <cell r="C426">
            <v>223304116</v>
          </cell>
          <cell r="D426">
            <v>223304116</v>
          </cell>
          <cell r="E426">
            <v>0</v>
          </cell>
          <cell r="F426">
            <v>0</v>
          </cell>
        </row>
        <row r="427">
          <cell r="A427" t="str">
            <v>103902</v>
          </cell>
          <cell r="B427" t="str">
            <v>HARTLEY ISD</v>
          </cell>
          <cell r="C427">
            <v>192837812</v>
          </cell>
          <cell r="D427">
            <v>192837812</v>
          </cell>
          <cell r="E427">
            <v>0</v>
          </cell>
          <cell r="F427">
            <v>0</v>
          </cell>
        </row>
        <row r="428">
          <cell r="A428" t="str">
            <v>104901</v>
          </cell>
          <cell r="B428" t="str">
            <v>HASKELL CISD</v>
          </cell>
          <cell r="C428">
            <v>288789869</v>
          </cell>
          <cell r="D428">
            <v>288789869</v>
          </cell>
          <cell r="E428">
            <v>0</v>
          </cell>
          <cell r="F428">
            <v>0</v>
          </cell>
        </row>
        <row r="429">
          <cell r="A429" t="str">
            <v>104903</v>
          </cell>
          <cell r="B429" t="str">
            <v>RULE ISD</v>
          </cell>
          <cell r="C429">
            <v>66381710</v>
          </cell>
          <cell r="D429">
            <v>65741165</v>
          </cell>
          <cell r="E429">
            <v>1281090</v>
          </cell>
          <cell r="F429">
            <v>0</v>
          </cell>
        </row>
        <row r="430">
          <cell r="A430" t="str">
            <v>104907</v>
          </cell>
          <cell r="B430" t="str">
            <v>PAINT CREEK ISD</v>
          </cell>
          <cell r="C430">
            <v>162887380</v>
          </cell>
          <cell r="D430">
            <v>162887380</v>
          </cell>
          <cell r="E430">
            <v>0</v>
          </cell>
          <cell r="F430">
            <v>0</v>
          </cell>
        </row>
        <row r="431">
          <cell r="A431" t="str">
            <v>105902</v>
          </cell>
          <cell r="B431" t="str">
            <v>SAN MARCOS CISD</v>
          </cell>
          <cell r="C431">
            <v>6373326479</v>
          </cell>
          <cell r="D431">
            <v>6373326479</v>
          </cell>
          <cell r="E431">
            <v>0</v>
          </cell>
          <cell r="F431">
            <v>0</v>
          </cell>
        </row>
        <row r="432">
          <cell r="A432" t="str">
            <v>105904</v>
          </cell>
          <cell r="B432" t="str">
            <v>DRIPPING SPRINGS ISD</v>
          </cell>
          <cell r="C432">
            <v>5517839481</v>
          </cell>
          <cell r="D432">
            <v>5517839481</v>
          </cell>
          <cell r="E432">
            <v>0</v>
          </cell>
          <cell r="F432">
            <v>0</v>
          </cell>
        </row>
        <row r="433">
          <cell r="A433" t="str">
            <v>105905</v>
          </cell>
          <cell r="B433" t="str">
            <v>WIMBERLEY ISD</v>
          </cell>
          <cell r="C433">
            <v>2255949926</v>
          </cell>
          <cell r="D433">
            <v>2255949926</v>
          </cell>
          <cell r="E433">
            <v>0</v>
          </cell>
          <cell r="F433">
            <v>0</v>
          </cell>
        </row>
        <row r="434">
          <cell r="A434" t="str">
            <v>105906</v>
          </cell>
          <cell r="B434" t="str">
            <v>HAYS CISD</v>
          </cell>
          <cell r="C434">
            <v>8602340364</v>
          </cell>
          <cell r="D434">
            <v>8602340364</v>
          </cell>
          <cell r="E434">
            <v>0</v>
          </cell>
          <cell r="F434">
            <v>0</v>
          </cell>
        </row>
        <row r="435">
          <cell r="A435" t="str">
            <v>106901</v>
          </cell>
          <cell r="B435" t="str">
            <v>CANADIAN ISD</v>
          </cell>
          <cell r="C435">
            <v>1197599924</v>
          </cell>
          <cell r="D435">
            <v>1188153709</v>
          </cell>
          <cell r="E435">
            <v>18892430</v>
          </cell>
          <cell r="F435">
            <v>0</v>
          </cell>
        </row>
        <row r="436">
          <cell r="A436" t="str">
            <v>107901</v>
          </cell>
          <cell r="B436" t="str">
            <v>ATHENS ISD</v>
          </cell>
          <cell r="C436">
            <v>1443986655</v>
          </cell>
          <cell r="D436">
            <v>1443986655</v>
          </cell>
          <cell r="E436">
            <v>0</v>
          </cell>
          <cell r="F436">
            <v>0</v>
          </cell>
        </row>
        <row r="437">
          <cell r="A437" t="str">
            <v>107902</v>
          </cell>
          <cell r="B437" t="str">
            <v>BROWNSBORO ISD</v>
          </cell>
          <cell r="C437">
            <v>758582273</v>
          </cell>
          <cell r="D437">
            <v>704811476</v>
          </cell>
          <cell r="E437">
            <v>107541594</v>
          </cell>
          <cell r="F437">
            <v>0</v>
          </cell>
        </row>
        <row r="438">
          <cell r="A438" t="str">
            <v>107904</v>
          </cell>
          <cell r="B438" t="str">
            <v>CROSS ROADS ISD</v>
          </cell>
          <cell r="C438">
            <v>250953149</v>
          </cell>
          <cell r="D438">
            <v>250953149</v>
          </cell>
          <cell r="E438">
            <v>0</v>
          </cell>
          <cell r="F438">
            <v>0</v>
          </cell>
        </row>
        <row r="439">
          <cell r="A439" t="str">
            <v>107905</v>
          </cell>
          <cell r="B439" t="str">
            <v>EUSTACE ISD</v>
          </cell>
          <cell r="C439">
            <v>606908713</v>
          </cell>
          <cell r="D439">
            <v>579515829</v>
          </cell>
          <cell r="E439">
            <v>54785768</v>
          </cell>
          <cell r="F439">
            <v>0</v>
          </cell>
        </row>
        <row r="440">
          <cell r="A440" t="str">
            <v>107906</v>
          </cell>
          <cell r="B440" t="str">
            <v>MALAKOFF ISD</v>
          </cell>
          <cell r="C440">
            <v>1449486556</v>
          </cell>
          <cell r="D440">
            <v>1449486556</v>
          </cell>
          <cell r="E440">
            <v>0</v>
          </cell>
          <cell r="F440">
            <v>0</v>
          </cell>
        </row>
        <row r="441">
          <cell r="A441" t="str">
            <v>107907</v>
          </cell>
          <cell r="B441" t="str">
            <v>TRINIDAD ISD</v>
          </cell>
          <cell r="C441">
            <v>51116915</v>
          </cell>
          <cell r="D441">
            <v>50111204</v>
          </cell>
          <cell r="E441">
            <v>2011422</v>
          </cell>
          <cell r="F441">
            <v>0</v>
          </cell>
        </row>
        <row r="442">
          <cell r="A442" t="str">
            <v>107908</v>
          </cell>
          <cell r="B442" t="str">
            <v>MURCHISON ISD</v>
          </cell>
          <cell r="C442">
            <v>39345654</v>
          </cell>
          <cell r="D442">
            <v>39345654</v>
          </cell>
          <cell r="E442">
            <v>0</v>
          </cell>
          <cell r="F442">
            <v>0</v>
          </cell>
        </row>
        <row r="443">
          <cell r="A443" t="str">
            <v>107910</v>
          </cell>
          <cell r="B443" t="str">
            <v>LAPOYNOR ISD</v>
          </cell>
          <cell r="C443">
            <v>205500174</v>
          </cell>
          <cell r="D443">
            <v>196492634</v>
          </cell>
          <cell r="E443">
            <v>18015080</v>
          </cell>
          <cell r="F443">
            <v>0</v>
          </cell>
        </row>
        <row r="444">
          <cell r="A444" t="str">
            <v>108902</v>
          </cell>
          <cell r="B444" t="str">
            <v>DONNA ISD</v>
          </cell>
          <cell r="C444">
            <v>1485461411</v>
          </cell>
          <cell r="D444">
            <v>1485461411</v>
          </cell>
          <cell r="E444">
            <v>0</v>
          </cell>
          <cell r="F444">
            <v>0</v>
          </cell>
        </row>
        <row r="445">
          <cell r="A445" t="str">
            <v>108903</v>
          </cell>
          <cell r="B445" t="str">
            <v>EDCOUCH-ELSA ISD</v>
          </cell>
          <cell r="C445">
            <v>359517685</v>
          </cell>
          <cell r="D445">
            <v>359517685</v>
          </cell>
          <cell r="E445">
            <v>0</v>
          </cell>
          <cell r="F445">
            <v>0</v>
          </cell>
        </row>
        <row r="446">
          <cell r="A446" t="str">
            <v>108904</v>
          </cell>
          <cell r="B446" t="str">
            <v>EDINBURG CISD</v>
          </cell>
          <cell r="C446">
            <v>6981151177</v>
          </cell>
          <cell r="D446">
            <v>6981151177</v>
          </cell>
          <cell r="E446">
            <v>0</v>
          </cell>
          <cell r="F446">
            <v>0</v>
          </cell>
        </row>
        <row r="447">
          <cell r="A447" t="str">
            <v>108905</v>
          </cell>
          <cell r="B447" t="str">
            <v>HIDALGO ISD</v>
          </cell>
          <cell r="C447">
            <v>554297290</v>
          </cell>
          <cell r="D447">
            <v>554297290</v>
          </cell>
          <cell r="E447">
            <v>0</v>
          </cell>
          <cell r="F447">
            <v>0</v>
          </cell>
        </row>
        <row r="448">
          <cell r="A448" t="str">
            <v>108906</v>
          </cell>
          <cell r="B448" t="str">
            <v>MCALLEN ISD</v>
          </cell>
          <cell r="C448">
            <v>7616852762</v>
          </cell>
          <cell r="D448">
            <v>7616852762</v>
          </cell>
          <cell r="E448">
            <v>0</v>
          </cell>
          <cell r="F448">
            <v>0</v>
          </cell>
        </row>
        <row r="449">
          <cell r="A449" t="str">
            <v>108907</v>
          </cell>
          <cell r="B449" t="str">
            <v>MERCEDES ISD</v>
          </cell>
          <cell r="C449">
            <v>655950954</v>
          </cell>
          <cell r="D449">
            <v>655950954</v>
          </cell>
          <cell r="E449">
            <v>0</v>
          </cell>
          <cell r="F449">
            <v>0</v>
          </cell>
        </row>
        <row r="450">
          <cell r="A450" t="str">
            <v>108908</v>
          </cell>
          <cell r="B450" t="str">
            <v>MISSION CISD</v>
          </cell>
          <cell r="C450">
            <v>2213588816</v>
          </cell>
          <cell r="D450">
            <v>2213588816</v>
          </cell>
          <cell r="E450">
            <v>0</v>
          </cell>
          <cell r="F450">
            <v>0</v>
          </cell>
        </row>
        <row r="451">
          <cell r="A451" t="str">
            <v>108909</v>
          </cell>
          <cell r="B451" t="str">
            <v>PHARR-SAN JUAN-ALAMO ISD</v>
          </cell>
          <cell r="C451">
            <v>4775584788</v>
          </cell>
          <cell r="D451">
            <v>4775584788</v>
          </cell>
          <cell r="E451">
            <v>0</v>
          </cell>
          <cell r="F451">
            <v>0</v>
          </cell>
        </row>
        <row r="452">
          <cell r="A452" t="str">
            <v>108910</v>
          </cell>
          <cell r="B452" t="str">
            <v>PROGRESO ISD</v>
          </cell>
          <cell r="C452">
            <v>178510429</v>
          </cell>
          <cell r="D452">
            <v>178510429</v>
          </cell>
          <cell r="E452">
            <v>0</v>
          </cell>
          <cell r="F452">
            <v>0</v>
          </cell>
        </row>
        <row r="453">
          <cell r="A453" t="str">
            <v>108911</v>
          </cell>
          <cell r="B453" t="str">
            <v>SHARYLAND ISD</v>
          </cell>
          <cell r="C453">
            <v>3340196179</v>
          </cell>
          <cell r="D453">
            <v>3340196179</v>
          </cell>
          <cell r="E453">
            <v>0</v>
          </cell>
          <cell r="F453">
            <v>0</v>
          </cell>
        </row>
        <row r="454">
          <cell r="A454" t="str">
            <v>108912</v>
          </cell>
          <cell r="B454" t="str">
            <v>LA JOYA ISD</v>
          </cell>
          <cell r="C454">
            <v>2631437440</v>
          </cell>
          <cell r="D454">
            <v>2631437440</v>
          </cell>
          <cell r="E454">
            <v>0</v>
          </cell>
          <cell r="F454">
            <v>0</v>
          </cell>
        </row>
        <row r="455">
          <cell r="A455" t="str">
            <v>108913</v>
          </cell>
          <cell r="B455" t="str">
            <v>WESLACO ISD</v>
          </cell>
          <cell r="C455">
            <v>2375060406</v>
          </cell>
          <cell r="D455">
            <v>2375060406</v>
          </cell>
          <cell r="E455">
            <v>0</v>
          </cell>
          <cell r="F455">
            <v>0</v>
          </cell>
        </row>
        <row r="456">
          <cell r="A456" t="str">
            <v>108914</v>
          </cell>
          <cell r="B456" t="str">
            <v>LA VILLA ISD</v>
          </cell>
          <cell r="C456">
            <v>110190149</v>
          </cell>
          <cell r="D456">
            <v>110190149</v>
          </cell>
          <cell r="E456">
            <v>0</v>
          </cell>
          <cell r="F456">
            <v>0</v>
          </cell>
        </row>
        <row r="457">
          <cell r="A457" t="str">
            <v>108915</v>
          </cell>
          <cell r="B457" t="str">
            <v>MONTE ALTO ISD</v>
          </cell>
          <cell r="C457">
            <v>135488473</v>
          </cell>
          <cell r="D457">
            <v>135488473</v>
          </cell>
          <cell r="E457">
            <v>0</v>
          </cell>
          <cell r="F457">
            <v>0</v>
          </cell>
        </row>
        <row r="458">
          <cell r="A458" t="str">
            <v>108916</v>
          </cell>
          <cell r="B458" t="str">
            <v>VALLEY VIEW ISD</v>
          </cell>
          <cell r="C458">
            <v>685659633</v>
          </cell>
          <cell r="D458">
            <v>685659633</v>
          </cell>
          <cell r="E458">
            <v>0</v>
          </cell>
          <cell r="F458">
            <v>0</v>
          </cell>
        </row>
        <row r="459">
          <cell r="A459" t="str">
            <v>109901</v>
          </cell>
          <cell r="B459" t="str">
            <v>ABBOTT ISD</v>
          </cell>
          <cell r="C459">
            <v>98910050</v>
          </cell>
          <cell r="D459">
            <v>98910050</v>
          </cell>
          <cell r="E459">
            <v>0</v>
          </cell>
          <cell r="F459">
            <v>0</v>
          </cell>
        </row>
        <row r="460">
          <cell r="A460" t="str">
            <v>109902</v>
          </cell>
          <cell r="B460" t="str">
            <v>BYNUM ISD</v>
          </cell>
          <cell r="C460">
            <v>94857411</v>
          </cell>
          <cell r="D460">
            <v>94857411</v>
          </cell>
          <cell r="E460">
            <v>0</v>
          </cell>
          <cell r="F460">
            <v>0</v>
          </cell>
        </row>
        <row r="461">
          <cell r="A461" t="str">
            <v>109903</v>
          </cell>
          <cell r="B461" t="str">
            <v>COVINGTON ISD</v>
          </cell>
          <cell r="C461">
            <v>96827710</v>
          </cell>
          <cell r="D461">
            <v>96827710</v>
          </cell>
          <cell r="E461">
            <v>0</v>
          </cell>
          <cell r="F461">
            <v>0</v>
          </cell>
        </row>
        <row r="462">
          <cell r="A462" t="str">
            <v>109904</v>
          </cell>
          <cell r="B462" t="str">
            <v>HILLSBORO ISD</v>
          </cell>
          <cell r="C462">
            <v>725177301</v>
          </cell>
          <cell r="D462">
            <v>725177301</v>
          </cell>
          <cell r="E462">
            <v>0</v>
          </cell>
          <cell r="F462">
            <v>0</v>
          </cell>
        </row>
        <row r="463">
          <cell r="A463" t="str">
            <v>109905</v>
          </cell>
          <cell r="B463" t="str">
            <v>HUBBARD ISD</v>
          </cell>
          <cell r="C463">
            <v>93990785</v>
          </cell>
          <cell r="D463">
            <v>93990785</v>
          </cell>
          <cell r="E463">
            <v>0</v>
          </cell>
          <cell r="F463">
            <v>0</v>
          </cell>
        </row>
        <row r="464">
          <cell r="A464" t="str">
            <v>109907</v>
          </cell>
          <cell r="B464" t="str">
            <v>ITASCA ISD</v>
          </cell>
          <cell r="C464">
            <v>220347522</v>
          </cell>
          <cell r="D464">
            <v>220347522</v>
          </cell>
          <cell r="E464">
            <v>0</v>
          </cell>
          <cell r="F464">
            <v>0</v>
          </cell>
        </row>
        <row r="465">
          <cell r="A465" t="str">
            <v>109908</v>
          </cell>
          <cell r="B465" t="str">
            <v>MALONE ISD</v>
          </cell>
          <cell r="C465">
            <v>52809992</v>
          </cell>
          <cell r="D465">
            <v>52809992</v>
          </cell>
          <cell r="E465">
            <v>0</v>
          </cell>
          <cell r="F465">
            <v>0</v>
          </cell>
        </row>
        <row r="466">
          <cell r="A466" t="str">
            <v>109910</v>
          </cell>
          <cell r="B466" t="str">
            <v>MOUNT CALM ISD</v>
          </cell>
          <cell r="C466">
            <v>34052301</v>
          </cell>
          <cell r="D466">
            <v>34052301</v>
          </cell>
          <cell r="E466">
            <v>0</v>
          </cell>
          <cell r="F466">
            <v>0</v>
          </cell>
        </row>
        <row r="467">
          <cell r="A467" t="str">
            <v>109911</v>
          </cell>
          <cell r="B467" t="str">
            <v>WHITNEY ISD</v>
          </cell>
          <cell r="C467">
            <v>643499378</v>
          </cell>
          <cell r="D467">
            <v>643499378</v>
          </cell>
          <cell r="E467">
            <v>0</v>
          </cell>
          <cell r="F467">
            <v>0</v>
          </cell>
        </row>
        <row r="468">
          <cell r="A468" t="str">
            <v>109912</v>
          </cell>
          <cell r="B468" t="str">
            <v>AQUILLA ISD</v>
          </cell>
          <cell r="C468">
            <v>94630463</v>
          </cell>
          <cell r="D468">
            <v>94630463</v>
          </cell>
          <cell r="E468">
            <v>0</v>
          </cell>
          <cell r="F468">
            <v>0</v>
          </cell>
        </row>
        <row r="469">
          <cell r="A469" t="str">
            <v>109913</v>
          </cell>
          <cell r="B469" t="str">
            <v>BLUM ISD</v>
          </cell>
          <cell r="C469">
            <v>192985730</v>
          </cell>
          <cell r="D469">
            <v>192985730</v>
          </cell>
          <cell r="E469">
            <v>0</v>
          </cell>
          <cell r="F469">
            <v>0</v>
          </cell>
        </row>
        <row r="470">
          <cell r="A470" t="str">
            <v>109914</v>
          </cell>
          <cell r="B470" t="str">
            <v>PENELOPE ISD</v>
          </cell>
          <cell r="C470">
            <v>32657320</v>
          </cell>
          <cell r="D470">
            <v>32657320</v>
          </cell>
          <cell r="E470">
            <v>0</v>
          </cell>
          <cell r="F470">
            <v>0</v>
          </cell>
        </row>
        <row r="471">
          <cell r="A471" t="str">
            <v>110901</v>
          </cell>
          <cell r="B471" t="str">
            <v>ANTON ISD</v>
          </cell>
          <cell r="C471">
            <v>74144582</v>
          </cell>
          <cell r="D471">
            <v>74144582</v>
          </cell>
          <cell r="E471">
            <v>0</v>
          </cell>
          <cell r="F471">
            <v>0</v>
          </cell>
        </row>
        <row r="472">
          <cell r="A472" t="str">
            <v>110902</v>
          </cell>
          <cell r="B472" t="str">
            <v>LEVELLAND ISD</v>
          </cell>
          <cell r="C472">
            <v>1264106325</v>
          </cell>
          <cell r="D472">
            <v>1264106325</v>
          </cell>
          <cell r="E472">
            <v>0</v>
          </cell>
          <cell r="F472">
            <v>0</v>
          </cell>
        </row>
        <row r="473">
          <cell r="A473" t="str">
            <v>110905</v>
          </cell>
          <cell r="B473" t="str">
            <v>ROPES ISD</v>
          </cell>
          <cell r="C473">
            <v>114131759</v>
          </cell>
          <cell r="D473">
            <v>114131759</v>
          </cell>
          <cell r="E473">
            <v>0</v>
          </cell>
          <cell r="F473">
            <v>0</v>
          </cell>
        </row>
        <row r="474">
          <cell r="A474" t="str">
            <v>110906</v>
          </cell>
          <cell r="B474" t="str">
            <v>SMYER ISD</v>
          </cell>
          <cell r="C474">
            <v>112271840</v>
          </cell>
          <cell r="D474">
            <v>112271840</v>
          </cell>
          <cell r="E474">
            <v>0</v>
          </cell>
          <cell r="F474">
            <v>0</v>
          </cell>
        </row>
        <row r="475">
          <cell r="A475" t="str">
            <v>110907</v>
          </cell>
          <cell r="B475" t="str">
            <v>SUNDOWN ISD</v>
          </cell>
          <cell r="C475">
            <v>950613157</v>
          </cell>
          <cell r="D475">
            <v>947844571</v>
          </cell>
          <cell r="E475">
            <v>5537172</v>
          </cell>
          <cell r="F475">
            <v>0</v>
          </cell>
        </row>
        <row r="476">
          <cell r="A476" t="str">
            <v>110908</v>
          </cell>
          <cell r="B476" t="str">
            <v>WHITHARRAL ISD</v>
          </cell>
          <cell r="C476">
            <v>53185585</v>
          </cell>
          <cell r="D476">
            <v>53185585</v>
          </cell>
          <cell r="E476">
            <v>0</v>
          </cell>
          <cell r="F476">
            <v>0</v>
          </cell>
        </row>
        <row r="477">
          <cell r="A477" t="str">
            <v>111901</v>
          </cell>
          <cell r="B477" t="str">
            <v>GRANBURY ISD</v>
          </cell>
          <cell r="C477">
            <v>6395367582</v>
          </cell>
          <cell r="D477">
            <v>6395367582</v>
          </cell>
          <cell r="E477">
            <v>0</v>
          </cell>
          <cell r="F477">
            <v>0</v>
          </cell>
        </row>
        <row r="478">
          <cell r="A478" t="str">
            <v>111902</v>
          </cell>
          <cell r="B478" t="str">
            <v>LIPAN ISD</v>
          </cell>
          <cell r="C478">
            <v>182299665</v>
          </cell>
          <cell r="D478">
            <v>182299665</v>
          </cell>
          <cell r="E478">
            <v>0</v>
          </cell>
          <cell r="F478">
            <v>0</v>
          </cell>
        </row>
        <row r="479">
          <cell r="A479" t="str">
            <v>111903</v>
          </cell>
          <cell r="B479" t="str">
            <v>TOLAR ISD</v>
          </cell>
          <cell r="C479">
            <v>293517986</v>
          </cell>
          <cell r="D479">
            <v>293517986</v>
          </cell>
          <cell r="E479">
            <v>0</v>
          </cell>
          <cell r="F479">
            <v>0</v>
          </cell>
        </row>
        <row r="480">
          <cell r="A480" t="str">
            <v>112901</v>
          </cell>
          <cell r="B480" t="str">
            <v>SULPHUR SPRINGS ISD</v>
          </cell>
          <cell r="C480">
            <v>1465934525</v>
          </cell>
          <cell r="D480">
            <v>1465934525</v>
          </cell>
          <cell r="E480">
            <v>0</v>
          </cell>
          <cell r="F480">
            <v>0</v>
          </cell>
        </row>
        <row r="481">
          <cell r="A481" t="str">
            <v>112905</v>
          </cell>
          <cell r="B481" t="str">
            <v>CUMBY ISD</v>
          </cell>
          <cell r="C481">
            <v>88101675</v>
          </cell>
          <cell r="D481">
            <v>88101675</v>
          </cell>
          <cell r="E481">
            <v>0</v>
          </cell>
          <cell r="F481">
            <v>0</v>
          </cell>
        </row>
        <row r="482">
          <cell r="A482" t="str">
            <v>112906</v>
          </cell>
          <cell r="B482" t="str">
            <v>NORTH HOPKINS ISD</v>
          </cell>
          <cell r="C482">
            <v>99504701</v>
          </cell>
          <cell r="D482">
            <v>99504701</v>
          </cell>
          <cell r="E482">
            <v>0</v>
          </cell>
          <cell r="F482">
            <v>0</v>
          </cell>
        </row>
        <row r="483">
          <cell r="A483" t="str">
            <v>112907</v>
          </cell>
          <cell r="B483" t="str">
            <v>MILLER GROVE ISD</v>
          </cell>
          <cell r="C483">
            <v>68118572</v>
          </cell>
          <cell r="D483">
            <v>68118572</v>
          </cell>
          <cell r="E483">
            <v>0</v>
          </cell>
          <cell r="F483">
            <v>0</v>
          </cell>
        </row>
        <row r="484">
          <cell r="A484" t="str">
            <v>112908</v>
          </cell>
          <cell r="B484" t="str">
            <v>COMO-PICKTON CISD</v>
          </cell>
          <cell r="C484">
            <v>169478594</v>
          </cell>
          <cell r="D484">
            <v>169478594</v>
          </cell>
          <cell r="E484">
            <v>0</v>
          </cell>
          <cell r="F484">
            <v>0</v>
          </cell>
        </row>
        <row r="485">
          <cell r="A485" t="str">
            <v>112909</v>
          </cell>
          <cell r="B485" t="str">
            <v>SALTILLO ISD</v>
          </cell>
          <cell r="C485">
            <v>96933629</v>
          </cell>
          <cell r="D485">
            <v>96933629</v>
          </cell>
          <cell r="E485">
            <v>0</v>
          </cell>
          <cell r="F485">
            <v>0</v>
          </cell>
        </row>
        <row r="486">
          <cell r="A486" t="str">
            <v>112910</v>
          </cell>
          <cell r="B486" t="str">
            <v>SULPHUR BLUFF ISD</v>
          </cell>
          <cell r="C486">
            <v>114409729</v>
          </cell>
          <cell r="D486">
            <v>114409729</v>
          </cell>
          <cell r="E486">
            <v>0</v>
          </cell>
          <cell r="F486">
            <v>0</v>
          </cell>
        </row>
        <row r="487">
          <cell r="A487" t="str">
            <v>113901</v>
          </cell>
          <cell r="B487" t="str">
            <v>CROCKETT ISD</v>
          </cell>
          <cell r="C487">
            <v>476326343</v>
          </cell>
          <cell r="D487">
            <v>476326343</v>
          </cell>
          <cell r="E487">
            <v>0</v>
          </cell>
          <cell r="F487">
            <v>0</v>
          </cell>
        </row>
        <row r="488">
          <cell r="A488" t="str">
            <v>113902</v>
          </cell>
          <cell r="B488" t="str">
            <v>GRAPELAND ISD</v>
          </cell>
          <cell r="C488">
            <v>346571127</v>
          </cell>
          <cell r="D488">
            <v>346571127</v>
          </cell>
          <cell r="E488">
            <v>0</v>
          </cell>
          <cell r="F488">
            <v>0</v>
          </cell>
        </row>
        <row r="489">
          <cell r="A489" t="str">
            <v>113903</v>
          </cell>
          <cell r="B489" t="str">
            <v>LOVELADY ISD</v>
          </cell>
          <cell r="C489">
            <v>293108798</v>
          </cell>
          <cell r="D489">
            <v>293108798</v>
          </cell>
          <cell r="E489">
            <v>0</v>
          </cell>
          <cell r="F489">
            <v>0</v>
          </cell>
        </row>
        <row r="490">
          <cell r="A490" t="str">
            <v>113905</v>
          </cell>
          <cell r="B490" t="str">
            <v>LATEXO ISD</v>
          </cell>
          <cell r="C490">
            <v>175323451</v>
          </cell>
          <cell r="D490">
            <v>175323451</v>
          </cell>
          <cell r="E490">
            <v>0</v>
          </cell>
          <cell r="F490">
            <v>0</v>
          </cell>
        </row>
        <row r="491">
          <cell r="A491" t="str">
            <v>113906</v>
          </cell>
          <cell r="B491" t="str">
            <v>KENNARD ISD</v>
          </cell>
          <cell r="C491">
            <v>122553496</v>
          </cell>
          <cell r="D491">
            <v>122553496</v>
          </cell>
          <cell r="E491">
            <v>0</v>
          </cell>
          <cell r="F491">
            <v>0</v>
          </cell>
        </row>
        <row r="492">
          <cell r="A492" t="str">
            <v>114901</v>
          </cell>
          <cell r="B492" t="str">
            <v>BIG SPRING ISD</v>
          </cell>
          <cell r="C492">
            <v>3123409893</v>
          </cell>
          <cell r="D492">
            <v>3078158577</v>
          </cell>
          <cell r="E492">
            <v>90502632</v>
          </cell>
          <cell r="F492">
            <v>0</v>
          </cell>
        </row>
        <row r="493">
          <cell r="A493" t="str">
            <v>114902</v>
          </cell>
          <cell r="B493" t="str">
            <v>COAHOMA ISD</v>
          </cell>
          <cell r="C493">
            <v>559436446</v>
          </cell>
          <cell r="D493">
            <v>547964377</v>
          </cell>
          <cell r="E493">
            <v>22944138</v>
          </cell>
          <cell r="F493">
            <v>0</v>
          </cell>
        </row>
        <row r="494">
          <cell r="A494" t="str">
            <v>114904</v>
          </cell>
          <cell r="B494" t="str">
            <v>FORSAN ISD</v>
          </cell>
          <cell r="C494">
            <v>698435741</v>
          </cell>
          <cell r="D494">
            <v>690023118</v>
          </cell>
          <cell r="E494">
            <v>16825246</v>
          </cell>
          <cell r="F494">
            <v>0</v>
          </cell>
        </row>
        <row r="495">
          <cell r="A495" t="str">
            <v>115901</v>
          </cell>
          <cell r="B495" t="str">
            <v>FT HANCOCK ISD</v>
          </cell>
          <cell r="C495">
            <v>286194647</v>
          </cell>
          <cell r="D495">
            <v>286194647</v>
          </cell>
          <cell r="E495">
            <v>0</v>
          </cell>
          <cell r="F495">
            <v>0</v>
          </cell>
        </row>
        <row r="496">
          <cell r="A496" t="str">
            <v>115902</v>
          </cell>
          <cell r="B496" t="str">
            <v>SIERRA BLANCA ISD</v>
          </cell>
          <cell r="C496">
            <v>165493453</v>
          </cell>
          <cell r="D496">
            <v>165493453</v>
          </cell>
          <cell r="E496">
            <v>0</v>
          </cell>
          <cell r="F496">
            <v>0</v>
          </cell>
        </row>
        <row r="497">
          <cell r="A497" t="str">
            <v>115903</v>
          </cell>
          <cell r="B497" t="str">
            <v>DELL CITY ISD</v>
          </cell>
          <cell r="C497">
            <v>80196541</v>
          </cell>
          <cell r="D497">
            <v>79914871</v>
          </cell>
          <cell r="E497">
            <v>563340</v>
          </cell>
          <cell r="F497">
            <v>0</v>
          </cell>
        </row>
        <row r="498">
          <cell r="A498" t="str">
            <v>116901</v>
          </cell>
          <cell r="B498" t="str">
            <v>CADDO MILLS ISD</v>
          </cell>
          <cell r="C498">
            <v>603409306</v>
          </cell>
          <cell r="D498">
            <v>603409306</v>
          </cell>
          <cell r="E498">
            <v>0</v>
          </cell>
          <cell r="F498">
            <v>0</v>
          </cell>
        </row>
        <row r="499">
          <cell r="A499" t="str">
            <v>116902</v>
          </cell>
          <cell r="B499" t="str">
            <v>CELESTE ISD</v>
          </cell>
          <cell r="C499">
            <v>126946432</v>
          </cell>
          <cell r="D499">
            <v>126946432</v>
          </cell>
          <cell r="E499">
            <v>0</v>
          </cell>
          <cell r="F499">
            <v>0</v>
          </cell>
        </row>
        <row r="500">
          <cell r="A500" t="str">
            <v>116903</v>
          </cell>
          <cell r="B500" t="str">
            <v>COMMERCE ISD</v>
          </cell>
          <cell r="C500">
            <v>502279961</v>
          </cell>
          <cell r="D500">
            <v>502279961</v>
          </cell>
          <cell r="E500">
            <v>0</v>
          </cell>
          <cell r="F500">
            <v>0</v>
          </cell>
        </row>
        <row r="501">
          <cell r="A501" t="str">
            <v>116905</v>
          </cell>
          <cell r="B501" t="str">
            <v>GREENVILLE ISD</v>
          </cell>
          <cell r="C501">
            <v>2435960458</v>
          </cell>
          <cell r="D501">
            <v>2435960458</v>
          </cell>
          <cell r="E501">
            <v>0</v>
          </cell>
          <cell r="F501">
            <v>0</v>
          </cell>
        </row>
        <row r="502">
          <cell r="A502" t="str">
            <v>116906</v>
          </cell>
          <cell r="B502" t="str">
            <v>LONE OAK ISD</v>
          </cell>
          <cell r="C502">
            <v>293735244</v>
          </cell>
          <cell r="D502">
            <v>293735244</v>
          </cell>
          <cell r="E502">
            <v>0</v>
          </cell>
          <cell r="F502">
            <v>0</v>
          </cell>
        </row>
        <row r="503">
          <cell r="A503" t="str">
            <v>116908</v>
          </cell>
          <cell r="B503" t="str">
            <v>QUINLAN ISD</v>
          </cell>
          <cell r="C503">
            <v>958650123</v>
          </cell>
          <cell r="D503">
            <v>958650123</v>
          </cell>
          <cell r="E503">
            <v>0</v>
          </cell>
          <cell r="F503">
            <v>0</v>
          </cell>
        </row>
        <row r="504">
          <cell r="A504" t="str">
            <v>116909</v>
          </cell>
          <cell r="B504" t="str">
            <v>WOLFE CITY ISD</v>
          </cell>
          <cell r="C504">
            <v>141502171</v>
          </cell>
          <cell r="D504">
            <v>141502171</v>
          </cell>
          <cell r="E504">
            <v>0</v>
          </cell>
          <cell r="F504">
            <v>0</v>
          </cell>
        </row>
        <row r="505">
          <cell r="A505" t="str">
            <v>116910</v>
          </cell>
          <cell r="B505" t="str">
            <v>CAMPBELL ISD</v>
          </cell>
          <cell r="C505">
            <v>114305869</v>
          </cell>
          <cell r="D505">
            <v>114305869</v>
          </cell>
          <cell r="E505">
            <v>0</v>
          </cell>
          <cell r="F505">
            <v>0</v>
          </cell>
        </row>
        <row r="506">
          <cell r="A506" t="str">
            <v>116915</v>
          </cell>
          <cell r="B506" t="str">
            <v>BLAND ISD</v>
          </cell>
          <cell r="C506">
            <v>230659788</v>
          </cell>
          <cell r="D506">
            <v>230659788</v>
          </cell>
          <cell r="E506">
            <v>0</v>
          </cell>
          <cell r="F506">
            <v>0</v>
          </cell>
        </row>
        <row r="507">
          <cell r="A507" t="str">
            <v>116916</v>
          </cell>
          <cell r="B507" t="str">
            <v>BOLES ISD</v>
          </cell>
          <cell r="C507">
            <v>19594167</v>
          </cell>
          <cell r="D507">
            <v>19594167</v>
          </cell>
          <cell r="E507">
            <v>0</v>
          </cell>
          <cell r="F507">
            <v>0</v>
          </cell>
        </row>
        <row r="508">
          <cell r="A508" t="str">
            <v>117901</v>
          </cell>
          <cell r="B508" t="str">
            <v>BORGER ISD</v>
          </cell>
          <cell r="C508">
            <v>645722868</v>
          </cell>
          <cell r="D508">
            <v>632090548</v>
          </cell>
          <cell r="E508">
            <v>27264640</v>
          </cell>
          <cell r="F508">
            <v>0</v>
          </cell>
        </row>
        <row r="509">
          <cell r="A509" t="str">
            <v>117903</v>
          </cell>
          <cell r="B509" t="str">
            <v>SANFORD-FRITCH ISD</v>
          </cell>
          <cell r="C509">
            <v>134908964</v>
          </cell>
          <cell r="D509">
            <v>134527379</v>
          </cell>
          <cell r="E509">
            <v>763170</v>
          </cell>
          <cell r="F509">
            <v>0</v>
          </cell>
        </row>
        <row r="510">
          <cell r="A510" t="str">
            <v>117904</v>
          </cell>
          <cell r="B510" t="str">
            <v>PLEMONS-STINNETT-PHILLIPS CISD</v>
          </cell>
          <cell r="C510">
            <v>1183921447</v>
          </cell>
          <cell r="D510">
            <v>1179508757</v>
          </cell>
          <cell r="E510">
            <v>8825380</v>
          </cell>
          <cell r="F510">
            <v>0</v>
          </cell>
        </row>
        <row r="511">
          <cell r="A511" t="str">
            <v>117907</v>
          </cell>
          <cell r="B511" t="str">
            <v>SPRING CREEK ISD</v>
          </cell>
          <cell r="C511">
            <v>42662647</v>
          </cell>
          <cell r="D511">
            <v>42537497</v>
          </cell>
          <cell r="E511">
            <v>250300</v>
          </cell>
          <cell r="F511">
            <v>0</v>
          </cell>
        </row>
        <row r="512">
          <cell r="A512" t="str">
            <v>118902</v>
          </cell>
          <cell r="B512" t="str">
            <v>IRION COUNTY ISD</v>
          </cell>
          <cell r="C512">
            <v>1511633356</v>
          </cell>
          <cell r="D512">
            <v>1511633356</v>
          </cell>
          <cell r="E512">
            <v>0</v>
          </cell>
          <cell r="F512">
            <v>0</v>
          </cell>
        </row>
        <row r="513">
          <cell r="A513" t="str">
            <v>119901</v>
          </cell>
          <cell r="B513" t="str">
            <v>BRYSON ISD</v>
          </cell>
          <cell r="C513">
            <v>179311464</v>
          </cell>
          <cell r="D513">
            <v>179311464</v>
          </cell>
          <cell r="E513">
            <v>0</v>
          </cell>
          <cell r="F513">
            <v>0</v>
          </cell>
        </row>
        <row r="514">
          <cell r="A514" t="str">
            <v>119902</v>
          </cell>
          <cell r="B514" t="str">
            <v>JACKSBORO ISD</v>
          </cell>
          <cell r="C514">
            <v>809220449</v>
          </cell>
          <cell r="D514">
            <v>809220449</v>
          </cell>
          <cell r="E514">
            <v>0</v>
          </cell>
          <cell r="F514">
            <v>0</v>
          </cell>
        </row>
        <row r="515">
          <cell r="A515" t="str">
            <v>119903</v>
          </cell>
          <cell r="B515" t="str">
            <v>PERRIN-WHITT CISD</v>
          </cell>
          <cell r="C515">
            <v>289565960</v>
          </cell>
          <cell r="D515">
            <v>289565960</v>
          </cell>
          <cell r="E515">
            <v>0</v>
          </cell>
          <cell r="F515">
            <v>0</v>
          </cell>
        </row>
        <row r="516">
          <cell r="A516" t="str">
            <v>120901</v>
          </cell>
          <cell r="B516" t="str">
            <v>EDNA ISD</v>
          </cell>
          <cell r="C516">
            <v>557411386</v>
          </cell>
          <cell r="D516">
            <v>557411386</v>
          </cell>
          <cell r="E516">
            <v>0</v>
          </cell>
          <cell r="F516">
            <v>0</v>
          </cell>
        </row>
        <row r="517">
          <cell r="A517" t="str">
            <v>120902</v>
          </cell>
          <cell r="B517" t="str">
            <v>GANADO ISD</v>
          </cell>
          <cell r="C517">
            <v>247780058</v>
          </cell>
          <cell r="D517">
            <v>247780058</v>
          </cell>
          <cell r="E517">
            <v>0</v>
          </cell>
          <cell r="F517">
            <v>0</v>
          </cell>
        </row>
        <row r="518">
          <cell r="A518" t="str">
            <v>120905</v>
          </cell>
          <cell r="B518" t="str">
            <v>INDUSTRIAL ISD</v>
          </cell>
          <cell r="C518">
            <v>1080825747</v>
          </cell>
          <cell r="D518">
            <v>1062803272</v>
          </cell>
          <cell r="E518">
            <v>36044950</v>
          </cell>
          <cell r="F518">
            <v>0</v>
          </cell>
        </row>
        <row r="519">
          <cell r="A519" t="str">
            <v>121902</v>
          </cell>
          <cell r="B519" t="str">
            <v>BROOKELAND ISD</v>
          </cell>
          <cell r="C519">
            <v>308089669</v>
          </cell>
          <cell r="D519">
            <v>297789260</v>
          </cell>
          <cell r="E519">
            <v>20600818</v>
          </cell>
          <cell r="F519">
            <v>0</v>
          </cell>
        </row>
        <row r="520">
          <cell r="A520" t="str">
            <v>121903</v>
          </cell>
          <cell r="B520" t="str">
            <v>BUNA ISD</v>
          </cell>
          <cell r="C520">
            <v>363811635</v>
          </cell>
          <cell r="D520">
            <v>363811635</v>
          </cell>
          <cell r="E520">
            <v>0</v>
          </cell>
          <cell r="F520">
            <v>0</v>
          </cell>
        </row>
        <row r="521">
          <cell r="A521" t="str">
            <v>121904</v>
          </cell>
          <cell r="B521" t="str">
            <v>JASPER ISD</v>
          </cell>
          <cell r="C521">
            <v>928554189</v>
          </cell>
          <cell r="D521">
            <v>928554189</v>
          </cell>
          <cell r="E521">
            <v>0</v>
          </cell>
          <cell r="F521">
            <v>0</v>
          </cell>
        </row>
        <row r="522">
          <cell r="A522" t="str">
            <v>121905</v>
          </cell>
          <cell r="B522" t="str">
            <v>KIRBYVILLE CISD</v>
          </cell>
          <cell r="C522">
            <v>325290973</v>
          </cell>
          <cell r="D522">
            <v>325290973</v>
          </cell>
          <cell r="E522">
            <v>0</v>
          </cell>
          <cell r="F522">
            <v>0</v>
          </cell>
        </row>
        <row r="523">
          <cell r="A523" t="str">
            <v>121906</v>
          </cell>
          <cell r="B523" t="str">
            <v>EVADALE ISD</v>
          </cell>
          <cell r="C523">
            <v>356122857</v>
          </cell>
          <cell r="D523">
            <v>352622083</v>
          </cell>
          <cell r="E523">
            <v>7001548</v>
          </cell>
          <cell r="F523">
            <v>0</v>
          </cell>
        </row>
        <row r="524">
          <cell r="A524" t="str">
            <v>122901</v>
          </cell>
          <cell r="B524" t="str">
            <v>FT DAVIS ISD</v>
          </cell>
          <cell r="C524">
            <v>203847850</v>
          </cell>
          <cell r="D524">
            <v>203847850</v>
          </cell>
          <cell r="E524">
            <v>0</v>
          </cell>
          <cell r="F524">
            <v>0</v>
          </cell>
        </row>
        <row r="525">
          <cell r="A525" t="str">
            <v>122902</v>
          </cell>
          <cell r="B525" t="str">
            <v>VALENTINE ISD</v>
          </cell>
          <cell r="C525">
            <v>56535375</v>
          </cell>
          <cell r="D525">
            <v>56535375</v>
          </cell>
          <cell r="E525">
            <v>0</v>
          </cell>
          <cell r="F525">
            <v>0</v>
          </cell>
        </row>
        <row r="526">
          <cell r="A526" t="str">
            <v>123905</v>
          </cell>
          <cell r="B526" t="str">
            <v>NEDERLAND ISD</v>
          </cell>
          <cell r="C526">
            <v>2633477901</v>
          </cell>
          <cell r="D526">
            <v>2633477901</v>
          </cell>
          <cell r="E526">
            <v>0</v>
          </cell>
          <cell r="F526">
            <v>0</v>
          </cell>
        </row>
        <row r="527">
          <cell r="A527" t="str">
            <v>123907</v>
          </cell>
          <cell r="B527" t="str">
            <v>PORT ARTHUR ISD</v>
          </cell>
          <cell r="C527">
            <v>6601777621</v>
          </cell>
          <cell r="D527">
            <v>6601777621</v>
          </cell>
          <cell r="E527">
            <v>0</v>
          </cell>
          <cell r="F527">
            <v>0</v>
          </cell>
        </row>
        <row r="528">
          <cell r="A528" t="str">
            <v>123908</v>
          </cell>
          <cell r="B528" t="str">
            <v>PORT NECHES-GROVES ISD</v>
          </cell>
          <cell r="C528">
            <v>2746793111</v>
          </cell>
          <cell r="D528">
            <v>2644670068</v>
          </cell>
          <cell r="E528">
            <v>204246086</v>
          </cell>
          <cell r="F528">
            <v>0</v>
          </cell>
        </row>
        <row r="529">
          <cell r="A529" t="str">
            <v>123910</v>
          </cell>
          <cell r="B529" t="str">
            <v>BEAUMONT ISD</v>
          </cell>
          <cell r="C529">
            <v>10885734421</v>
          </cell>
          <cell r="D529">
            <v>10885734421</v>
          </cell>
          <cell r="E529">
            <v>0</v>
          </cell>
          <cell r="F529">
            <v>0</v>
          </cell>
        </row>
        <row r="530">
          <cell r="A530" t="str">
            <v>123913</v>
          </cell>
          <cell r="B530" t="str">
            <v>SABINE PASS ISD</v>
          </cell>
          <cell r="C530">
            <v>918601904</v>
          </cell>
          <cell r="D530">
            <v>917688837</v>
          </cell>
          <cell r="E530">
            <v>1826134</v>
          </cell>
          <cell r="F530">
            <v>0</v>
          </cell>
        </row>
        <row r="531">
          <cell r="A531" t="str">
            <v>123914</v>
          </cell>
          <cell r="B531" t="str">
            <v>HAMSHIRE-FANNETT ISD</v>
          </cell>
          <cell r="C531">
            <v>803174717</v>
          </cell>
          <cell r="D531">
            <v>803174717</v>
          </cell>
          <cell r="E531">
            <v>0</v>
          </cell>
          <cell r="F531">
            <v>0</v>
          </cell>
        </row>
        <row r="532">
          <cell r="A532" t="str">
            <v>124901</v>
          </cell>
          <cell r="B532" t="str">
            <v>JIM HOGG COUNTY ISD</v>
          </cell>
          <cell r="C532">
            <v>438861172</v>
          </cell>
          <cell r="D532">
            <v>435396702</v>
          </cell>
          <cell r="E532">
            <v>6928940</v>
          </cell>
          <cell r="F532">
            <v>0</v>
          </cell>
        </row>
        <row r="533">
          <cell r="A533" t="str">
            <v>125901</v>
          </cell>
          <cell r="B533" t="str">
            <v>ALICE ISD</v>
          </cell>
          <cell r="C533">
            <v>1101860158</v>
          </cell>
          <cell r="D533">
            <v>1101860158</v>
          </cell>
          <cell r="E533">
            <v>0</v>
          </cell>
          <cell r="F533">
            <v>0</v>
          </cell>
        </row>
        <row r="534">
          <cell r="A534" t="str">
            <v>125902</v>
          </cell>
          <cell r="B534" t="str">
            <v>BEN BOLT-PALITO BLANCO ISD</v>
          </cell>
          <cell r="C534">
            <v>99118262</v>
          </cell>
          <cell r="D534">
            <v>99118262</v>
          </cell>
          <cell r="E534">
            <v>0</v>
          </cell>
          <cell r="F534">
            <v>0</v>
          </cell>
        </row>
        <row r="535">
          <cell r="A535" t="str">
            <v>125903</v>
          </cell>
          <cell r="B535" t="str">
            <v>ORANGE GROVE ISD</v>
          </cell>
          <cell r="C535">
            <v>445280645</v>
          </cell>
          <cell r="D535">
            <v>445280645</v>
          </cell>
          <cell r="E535">
            <v>0</v>
          </cell>
          <cell r="F535">
            <v>0</v>
          </cell>
        </row>
        <row r="536">
          <cell r="A536" t="str">
            <v>125905</v>
          </cell>
          <cell r="B536" t="str">
            <v>PREMONT ISD</v>
          </cell>
          <cell r="C536">
            <v>151463409</v>
          </cell>
          <cell r="D536">
            <v>151463409</v>
          </cell>
          <cell r="E536">
            <v>0</v>
          </cell>
          <cell r="F536">
            <v>0</v>
          </cell>
        </row>
        <row r="537">
          <cell r="A537" t="str">
            <v>125906</v>
          </cell>
          <cell r="B537" t="str">
            <v>LA GLORIA ISD</v>
          </cell>
          <cell r="C537">
            <v>50464738</v>
          </cell>
          <cell r="D537">
            <v>50317291</v>
          </cell>
          <cell r="E537">
            <v>294894</v>
          </cell>
          <cell r="F537">
            <v>0</v>
          </cell>
        </row>
        <row r="538">
          <cell r="A538" t="str">
            <v>126901</v>
          </cell>
          <cell r="B538" t="str">
            <v>ALVARADO ISD</v>
          </cell>
          <cell r="C538">
            <v>1451432618</v>
          </cell>
          <cell r="D538">
            <v>1451432618</v>
          </cell>
          <cell r="E538">
            <v>0</v>
          </cell>
          <cell r="F538">
            <v>0</v>
          </cell>
        </row>
        <row r="539">
          <cell r="A539" t="str">
            <v>126902</v>
          </cell>
          <cell r="B539" t="str">
            <v>BURLESON ISD</v>
          </cell>
          <cell r="C539">
            <v>5089397493</v>
          </cell>
          <cell r="D539">
            <v>5089397493</v>
          </cell>
          <cell r="E539">
            <v>0</v>
          </cell>
          <cell r="F539">
            <v>0</v>
          </cell>
        </row>
        <row r="540">
          <cell r="A540" t="str">
            <v>126903</v>
          </cell>
          <cell r="B540" t="str">
            <v>CLEBURNE ISD</v>
          </cell>
          <cell r="C540">
            <v>2826506414</v>
          </cell>
          <cell r="D540">
            <v>2826506414</v>
          </cell>
          <cell r="E540">
            <v>0</v>
          </cell>
          <cell r="F540">
            <v>0</v>
          </cell>
        </row>
        <row r="541">
          <cell r="A541" t="str">
            <v>126904</v>
          </cell>
          <cell r="B541" t="str">
            <v>GRANDVIEW ISD</v>
          </cell>
          <cell r="C541">
            <v>366718613</v>
          </cell>
          <cell r="D541">
            <v>366718613</v>
          </cell>
          <cell r="E541">
            <v>0</v>
          </cell>
          <cell r="F541">
            <v>0</v>
          </cell>
        </row>
        <row r="542">
          <cell r="A542" t="str">
            <v>126905</v>
          </cell>
          <cell r="B542" t="str">
            <v>JOSHUA ISD</v>
          </cell>
          <cell r="C542">
            <v>1685349698</v>
          </cell>
          <cell r="D542">
            <v>1685349698</v>
          </cell>
          <cell r="E542">
            <v>0</v>
          </cell>
          <cell r="F542">
            <v>0</v>
          </cell>
        </row>
        <row r="543">
          <cell r="A543" t="str">
            <v>126906</v>
          </cell>
          <cell r="B543" t="str">
            <v>KEENE ISD</v>
          </cell>
          <cell r="C543">
            <v>190639360</v>
          </cell>
          <cell r="D543">
            <v>190639360</v>
          </cell>
          <cell r="E543">
            <v>0</v>
          </cell>
          <cell r="F543">
            <v>0</v>
          </cell>
        </row>
        <row r="544">
          <cell r="A544" t="str">
            <v>126907</v>
          </cell>
          <cell r="B544" t="str">
            <v>RIO VISTA ISD</v>
          </cell>
          <cell r="C544">
            <v>316868403</v>
          </cell>
          <cell r="D544">
            <v>316868403</v>
          </cell>
          <cell r="E544">
            <v>0</v>
          </cell>
          <cell r="F544">
            <v>0</v>
          </cell>
        </row>
        <row r="545">
          <cell r="A545" t="str">
            <v>126908</v>
          </cell>
          <cell r="B545" t="str">
            <v>VENUS ISD</v>
          </cell>
          <cell r="C545">
            <v>365008387</v>
          </cell>
          <cell r="D545">
            <v>365008387</v>
          </cell>
          <cell r="E545">
            <v>0</v>
          </cell>
          <cell r="F545">
            <v>0</v>
          </cell>
        </row>
        <row r="546">
          <cell r="A546" t="str">
            <v>126911</v>
          </cell>
          <cell r="B546" t="str">
            <v>GODLEY ISD</v>
          </cell>
          <cell r="C546">
            <v>984445737</v>
          </cell>
          <cell r="D546">
            <v>984445737</v>
          </cell>
          <cell r="E546">
            <v>0</v>
          </cell>
          <cell r="F546">
            <v>0</v>
          </cell>
        </row>
        <row r="547">
          <cell r="A547" t="str">
            <v>127901</v>
          </cell>
          <cell r="B547" t="str">
            <v>ANSON ISD</v>
          </cell>
          <cell r="C547">
            <v>137459925</v>
          </cell>
          <cell r="D547">
            <v>137459925</v>
          </cell>
          <cell r="E547">
            <v>0</v>
          </cell>
          <cell r="F547">
            <v>0</v>
          </cell>
        </row>
        <row r="548">
          <cell r="A548" t="str">
            <v>127903</v>
          </cell>
          <cell r="B548" t="str">
            <v>HAMLIN ISD</v>
          </cell>
          <cell r="C548">
            <v>142284788</v>
          </cell>
          <cell r="D548">
            <v>142284788</v>
          </cell>
          <cell r="E548">
            <v>0</v>
          </cell>
          <cell r="F548">
            <v>0</v>
          </cell>
        </row>
        <row r="549">
          <cell r="A549" t="str">
            <v>127904</v>
          </cell>
          <cell r="B549" t="str">
            <v>HAWLEY ISD</v>
          </cell>
          <cell r="C549">
            <v>166128586</v>
          </cell>
          <cell r="D549">
            <v>166128586</v>
          </cell>
          <cell r="E549">
            <v>0</v>
          </cell>
          <cell r="F549">
            <v>0</v>
          </cell>
        </row>
        <row r="550">
          <cell r="A550" t="str">
            <v>127905</v>
          </cell>
          <cell r="B550" t="str">
            <v>LUEDERS-AVOCA ISD</v>
          </cell>
          <cell r="C550">
            <v>75126265</v>
          </cell>
          <cell r="D550">
            <v>75126265</v>
          </cell>
          <cell r="E550">
            <v>0</v>
          </cell>
          <cell r="F550">
            <v>0</v>
          </cell>
        </row>
        <row r="551">
          <cell r="A551" t="str">
            <v>127906</v>
          </cell>
          <cell r="B551" t="str">
            <v>STAMFORD ISD</v>
          </cell>
          <cell r="C551">
            <v>102128163</v>
          </cell>
          <cell r="D551">
            <v>102128163</v>
          </cell>
          <cell r="E551">
            <v>0</v>
          </cell>
          <cell r="F551">
            <v>0</v>
          </cell>
        </row>
        <row r="552">
          <cell r="A552" t="str">
            <v>128901</v>
          </cell>
          <cell r="B552" t="str">
            <v>KARNES CITY ISD</v>
          </cell>
          <cell r="C552">
            <v>6083903637</v>
          </cell>
          <cell r="D552">
            <v>6083903637</v>
          </cell>
          <cell r="E552">
            <v>0</v>
          </cell>
          <cell r="F552">
            <v>0</v>
          </cell>
        </row>
        <row r="553">
          <cell r="A553" t="str">
            <v>128902</v>
          </cell>
          <cell r="B553" t="str">
            <v>KENEDY ISD</v>
          </cell>
          <cell r="C553">
            <v>1420397577</v>
          </cell>
          <cell r="D553">
            <v>1420397577</v>
          </cell>
          <cell r="E553">
            <v>0</v>
          </cell>
          <cell r="F553">
            <v>0</v>
          </cell>
        </row>
        <row r="554">
          <cell r="A554" t="str">
            <v>128903</v>
          </cell>
          <cell r="B554" t="str">
            <v>RUNGE ISD</v>
          </cell>
          <cell r="C554">
            <v>461364582</v>
          </cell>
          <cell r="D554">
            <v>461364582</v>
          </cell>
          <cell r="E554">
            <v>0</v>
          </cell>
          <cell r="F554">
            <v>0</v>
          </cell>
        </row>
        <row r="555">
          <cell r="A555" t="str">
            <v>128904</v>
          </cell>
          <cell r="B555" t="str">
            <v>FALLS CITY ISD</v>
          </cell>
          <cell r="C555">
            <v>818531667</v>
          </cell>
          <cell r="D555">
            <v>818531667</v>
          </cell>
          <cell r="E555">
            <v>0</v>
          </cell>
          <cell r="F555">
            <v>0</v>
          </cell>
        </row>
        <row r="556">
          <cell r="A556" t="str">
            <v>129901</v>
          </cell>
          <cell r="B556" t="str">
            <v>CRANDALL ISD</v>
          </cell>
          <cell r="C556">
            <v>1107437211</v>
          </cell>
          <cell r="D556">
            <v>1107437211</v>
          </cell>
          <cell r="E556">
            <v>0</v>
          </cell>
          <cell r="F556">
            <v>0</v>
          </cell>
        </row>
        <row r="557">
          <cell r="A557" t="str">
            <v>129902</v>
          </cell>
          <cell r="B557" t="str">
            <v>FORNEY ISD</v>
          </cell>
          <cell r="C557">
            <v>4755588796</v>
          </cell>
          <cell r="D557">
            <v>4755588796</v>
          </cell>
          <cell r="E557">
            <v>0</v>
          </cell>
          <cell r="F557">
            <v>0</v>
          </cell>
        </row>
        <row r="558">
          <cell r="A558" t="str">
            <v>129903</v>
          </cell>
          <cell r="B558" t="str">
            <v>KAUFMAN ISD</v>
          </cell>
          <cell r="C558">
            <v>1005205267</v>
          </cell>
          <cell r="D558">
            <v>1005205267</v>
          </cell>
          <cell r="E558">
            <v>0</v>
          </cell>
          <cell r="F558">
            <v>0</v>
          </cell>
        </row>
        <row r="559">
          <cell r="A559" t="str">
            <v>129904</v>
          </cell>
          <cell r="B559" t="str">
            <v>KEMP ISD</v>
          </cell>
          <cell r="C559">
            <v>520531556</v>
          </cell>
          <cell r="D559">
            <v>520531556</v>
          </cell>
          <cell r="E559">
            <v>0</v>
          </cell>
          <cell r="F559">
            <v>0</v>
          </cell>
        </row>
        <row r="560">
          <cell r="A560" t="str">
            <v>129905</v>
          </cell>
          <cell r="B560" t="str">
            <v>MABANK ISD</v>
          </cell>
          <cell r="C560">
            <v>1387513068</v>
          </cell>
          <cell r="D560">
            <v>1387513068</v>
          </cell>
          <cell r="E560">
            <v>0</v>
          </cell>
          <cell r="F560">
            <v>0</v>
          </cell>
        </row>
        <row r="561">
          <cell r="A561" t="str">
            <v>129906</v>
          </cell>
          <cell r="B561" t="str">
            <v>TERRELL ISD</v>
          </cell>
          <cell r="C561">
            <v>2064277613</v>
          </cell>
          <cell r="D561">
            <v>2064277613</v>
          </cell>
          <cell r="E561">
            <v>0</v>
          </cell>
          <cell r="F561">
            <v>0</v>
          </cell>
        </row>
        <row r="562">
          <cell r="A562" t="str">
            <v>129910</v>
          </cell>
          <cell r="B562" t="str">
            <v>SCURRY-ROSSER ISD</v>
          </cell>
          <cell r="C562">
            <v>255251118</v>
          </cell>
          <cell r="D562">
            <v>255251118</v>
          </cell>
          <cell r="E562">
            <v>0</v>
          </cell>
          <cell r="F562">
            <v>0</v>
          </cell>
        </row>
        <row r="563">
          <cell r="A563" t="str">
            <v>130901</v>
          </cell>
          <cell r="B563" t="str">
            <v>BOERNE ISD</v>
          </cell>
          <cell r="C563">
            <v>7436197305</v>
          </cell>
          <cell r="D563">
            <v>7436197305</v>
          </cell>
          <cell r="E563">
            <v>0</v>
          </cell>
          <cell r="F563">
            <v>0</v>
          </cell>
        </row>
        <row r="564">
          <cell r="A564" t="str">
            <v>130902</v>
          </cell>
          <cell r="B564" t="str">
            <v>COMFORT ISD</v>
          </cell>
          <cell r="C564">
            <v>984675336</v>
          </cell>
          <cell r="D564">
            <v>984675336</v>
          </cell>
          <cell r="E564">
            <v>0</v>
          </cell>
          <cell r="F564">
            <v>0</v>
          </cell>
        </row>
        <row r="565">
          <cell r="A565" t="str">
            <v>131001</v>
          </cell>
          <cell r="B565" t="str">
            <v>KENEDY COUNTY WIDE CSD</v>
          </cell>
          <cell r="C565">
            <v>918018018</v>
          </cell>
          <cell r="D565">
            <v>917775143</v>
          </cell>
          <cell r="E565">
            <v>485750</v>
          </cell>
          <cell r="F565">
            <v>0</v>
          </cell>
        </row>
        <row r="566">
          <cell r="A566" t="str">
            <v>132902</v>
          </cell>
          <cell r="B566" t="str">
            <v>JAYTON-GIRARD ISD</v>
          </cell>
          <cell r="C566">
            <v>517889037</v>
          </cell>
          <cell r="D566">
            <v>517108067</v>
          </cell>
          <cell r="E566">
            <v>1561940</v>
          </cell>
          <cell r="F566">
            <v>0</v>
          </cell>
        </row>
        <row r="567">
          <cell r="A567" t="str">
            <v>133901</v>
          </cell>
          <cell r="B567" t="str">
            <v>CENTER POINT ISD</v>
          </cell>
          <cell r="C567">
            <v>338881491</v>
          </cell>
          <cell r="D567">
            <v>338881491</v>
          </cell>
          <cell r="E567">
            <v>0</v>
          </cell>
          <cell r="F567">
            <v>0</v>
          </cell>
        </row>
        <row r="568">
          <cell r="A568" t="str">
            <v>133902</v>
          </cell>
          <cell r="B568" t="str">
            <v>HUNT ISD</v>
          </cell>
          <cell r="C568">
            <v>456976593</v>
          </cell>
          <cell r="D568">
            <v>456976593</v>
          </cell>
          <cell r="E568">
            <v>0</v>
          </cell>
          <cell r="F568">
            <v>0</v>
          </cell>
        </row>
        <row r="569">
          <cell r="A569" t="str">
            <v>133903</v>
          </cell>
          <cell r="B569" t="str">
            <v>KERRVILLE ISD</v>
          </cell>
          <cell r="C569">
            <v>2831663542</v>
          </cell>
          <cell r="D569">
            <v>2831663542</v>
          </cell>
          <cell r="E569">
            <v>0</v>
          </cell>
          <cell r="F569">
            <v>0</v>
          </cell>
        </row>
        <row r="570">
          <cell r="A570" t="str">
            <v>133904</v>
          </cell>
          <cell r="B570" t="str">
            <v>INGRAM ISD</v>
          </cell>
          <cell r="C570">
            <v>589532978</v>
          </cell>
          <cell r="D570">
            <v>589532978</v>
          </cell>
          <cell r="E570">
            <v>0</v>
          </cell>
          <cell r="F570">
            <v>0</v>
          </cell>
        </row>
        <row r="571">
          <cell r="A571" t="str">
            <v>133905</v>
          </cell>
          <cell r="B571" t="str">
            <v>DIVIDE ISD</v>
          </cell>
          <cell r="C571">
            <v>68794619</v>
          </cell>
          <cell r="D571">
            <v>68794619</v>
          </cell>
          <cell r="E571">
            <v>0</v>
          </cell>
          <cell r="F571">
            <v>0</v>
          </cell>
        </row>
        <row r="572">
          <cell r="A572" t="str">
            <v>134901</v>
          </cell>
          <cell r="B572" t="str">
            <v>JUNCTION ISD</v>
          </cell>
          <cell r="C572">
            <v>469663505</v>
          </cell>
          <cell r="D572">
            <v>469663505</v>
          </cell>
          <cell r="E572">
            <v>0</v>
          </cell>
          <cell r="F572">
            <v>0</v>
          </cell>
        </row>
        <row r="573">
          <cell r="A573" t="str">
            <v>135001</v>
          </cell>
          <cell r="B573" t="str">
            <v>GUTHRIE CSD</v>
          </cell>
          <cell r="C573">
            <v>196926601</v>
          </cell>
          <cell r="D573">
            <v>196789941</v>
          </cell>
          <cell r="E573">
            <v>273320</v>
          </cell>
          <cell r="F573">
            <v>0</v>
          </cell>
        </row>
        <row r="574">
          <cell r="A574" t="str">
            <v>136901</v>
          </cell>
          <cell r="B574" t="str">
            <v>BRACKETT ISD</v>
          </cell>
          <cell r="C574">
            <v>522006816</v>
          </cell>
          <cell r="D574">
            <v>522006816</v>
          </cell>
          <cell r="E574">
            <v>0</v>
          </cell>
          <cell r="F574">
            <v>0</v>
          </cell>
        </row>
        <row r="575">
          <cell r="A575" t="str">
            <v>137901</v>
          </cell>
          <cell r="B575" t="str">
            <v>KINGSVILLE ISD</v>
          </cell>
          <cell r="C575">
            <v>1010101347</v>
          </cell>
          <cell r="D575">
            <v>1010101347</v>
          </cell>
          <cell r="E575">
            <v>0</v>
          </cell>
          <cell r="F575">
            <v>0</v>
          </cell>
        </row>
        <row r="576">
          <cell r="A576" t="str">
            <v>137902</v>
          </cell>
          <cell r="B576" t="str">
            <v>RICARDO ISD</v>
          </cell>
          <cell r="C576">
            <v>195051207</v>
          </cell>
          <cell r="D576">
            <v>189210531</v>
          </cell>
          <cell r="E576">
            <v>11681352</v>
          </cell>
          <cell r="F576">
            <v>0</v>
          </cell>
        </row>
        <row r="577">
          <cell r="A577" t="str">
            <v>137903</v>
          </cell>
          <cell r="B577" t="str">
            <v>RIVIERA ISD</v>
          </cell>
          <cell r="C577">
            <v>283998891</v>
          </cell>
          <cell r="D577">
            <v>283998236</v>
          </cell>
          <cell r="E577">
            <v>1310</v>
          </cell>
          <cell r="F577">
            <v>0</v>
          </cell>
        </row>
        <row r="578">
          <cell r="A578" t="str">
            <v>137904</v>
          </cell>
          <cell r="B578" t="str">
            <v>SANTA GERTRUDIS ISD</v>
          </cell>
          <cell r="C578">
            <v>139499315</v>
          </cell>
          <cell r="D578">
            <v>139499315</v>
          </cell>
          <cell r="E578">
            <v>0</v>
          </cell>
          <cell r="F578">
            <v>0</v>
          </cell>
        </row>
        <row r="579">
          <cell r="A579" t="str">
            <v>138902</v>
          </cell>
          <cell r="B579" t="str">
            <v>KNOX CITY-O'BRIEN CISD</v>
          </cell>
          <cell r="C579">
            <v>75463630</v>
          </cell>
          <cell r="D579">
            <v>75463630</v>
          </cell>
          <cell r="E579">
            <v>0</v>
          </cell>
          <cell r="F579">
            <v>0</v>
          </cell>
        </row>
        <row r="580">
          <cell r="A580" t="str">
            <v>138903</v>
          </cell>
          <cell r="B580" t="str">
            <v>MUNDAY CISD</v>
          </cell>
          <cell r="C580">
            <v>110200756</v>
          </cell>
          <cell r="D580">
            <v>110200756</v>
          </cell>
          <cell r="E580">
            <v>0</v>
          </cell>
          <cell r="F580">
            <v>0</v>
          </cell>
        </row>
        <row r="581">
          <cell r="A581" t="str">
            <v>138904</v>
          </cell>
          <cell r="B581" t="str">
            <v>BENJAMIN ISD</v>
          </cell>
          <cell r="C581">
            <v>66721898</v>
          </cell>
          <cell r="D581">
            <v>66721898</v>
          </cell>
          <cell r="E581">
            <v>0</v>
          </cell>
          <cell r="F581">
            <v>0</v>
          </cell>
        </row>
        <row r="582">
          <cell r="A582" t="str">
            <v>139905</v>
          </cell>
          <cell r="B582" t="str">
            <v>CHISUM ISD</v>
          </cell>
          <cell r="C582">
            <v>1044276863</v>
          </cell>
          <cell r="D582">
            <v>1044276863</v>
          </cell>
          <cell r="E582">
            <v>0</v>
          </cell>
          <cell r="F582">
            <v>0</v>
          </cell>
        </row>
        <row r="583">
          <cell r="A583" t="str">
            <v>139909</v>
          </cell>
          <cell r="B583" t="str">
            <v>PARIS ISD</v>
          </cell>
          <cell r="C583">
            <v>842703612</v>
          </cell>
          <cell r="D583">
            <v>842703612</v>
          </cell>
          <cell r="E583">
            <v>0</v>
          </cell>
          <cell r="F583">
            <v>0</v>
          </cell>
        </row>
        <row r="584">
          <cell r="A584" t="str">
            <v>139911</v>
          </cell>
          <cell r="B584" t="str">
            <v>NORTH LAMAR ISD</v>
          </cell>
          <cell r="C584">
            <v>1400534466</v>
          </cell>
          <cell r="D584">
            <v>1400534466</v>
          </cell>
          <cell r="E584">
            <v>0</v>
          </cell>
          <cell r="F584">
            <v>0</v>
          </cell>
        </row>
        <row r="585">
          <cell r="A585" t="str">
            <v>139912</v>
          </cell>
          <cell r="B585" t="str">
            <v>PRAIRILAND ISD</v>
          </cell>
          <cell r="C585">
            <v>294906368</v>
          </cell>
          <cell r="D585">
            <v>294906368</v>
          </cell>
          <cell r="E585">
            <v>0</v>
          </cell>
          <cell r="F585">
            <v>0</v>
          </cell>
        </row>
        <row r="586">
          <cell r="A586" t="str">
            <v>140901</v>
          </cell>
          <cell r="B586" t="str">
            <v>AMHERST ISD</v>
          </cell>
          <cell r="C586">
            <v>51928923</v>
          </cell>
          <cell r="D586">
            <v>51928923</v>
          </cell>
          <cell r="E586">
            <v>0</v>
          </cell>
          <cell r="F586">
            <v>0</v>
          </cell>
        </row>
        <row r="587">
          <cell r="A587" t="str">
            <v>140904</v>
          </cell>
          <cell r="B587" t="str">
            <v>LITTLEFIELD ISD</v>
          </cell>
          <cell r="C587">
            <v>227697109</v>
          </cell>
          <cell r="D587">
            <v>227697109</v>
          </cell>
          <cell r="E587">
            <v>0</v>
          </cell>
          <cell r="F587">
            <v>0</v>
          </cell>
        </row>
        <row r="588">
          <cell r="A588" t="str">
            <v>140905</v>
          </cell>
          <cell r="B588" t="str">
            <v>OLTON ISD</v>
          </cell>
          <cell r="C588">
            <v>146577618</v>
          </cell>
          <cell r="D588">
            <v>146577618</v>
          </cell>
          <cell r="E588">
            <v>0</v>
          </cell>
          <cell r="F588">
            <v>0</v>
          </cell>
        </row>
        <row r="589">
          <cell r="A589" t="str">
            <v>140907</v>
          </cell>
          <cell r="B589" t="str">
            <v>SPRINGLAKE-EARTH ISD</v>
          </cell>
          <cell r="C589">
            <v>83812151</v>
          </cell>
          <cell r="D589">
            <v>83812151</v>
          </cell>
          <cell r="E589">
            <v>0</v>
          </cell>
          <cell r="F589">
            <v>0</v>
          </cell>
        </row>
        <row r="590">
          <cell r="A590" t="str">
            <v>140908</v>
          </cell>
          <cell r="B590" t="str">
            <v>SUDAN ISD</v>
          </cell>
          <cell r="C590">
            <v>495946253</v>
          </cell>
          <cell r="D590">
            <v>495946253</v>
          </cell>
          <cell r="E590">
            <v>0</v>
          </cell>
          <cell r="F590">
            <v>0</v>
          </cell>
        </row>
        <row r="591">
          <cell r="A591" t="str">
            <v>141901</v>
          </cell>
          <cell r="B591" t="str">
            <v>LAMPASAS ISD</v>
          </cell>
          <cell r="C591">
            <v>1282248468</v>
          </cell>
          <cell r="D591">
            <v>1282248468</v>
          </cell>
          <cell r="E591">
            <v>0</v>
          </cell>
          <cell r="F591">
            <v>0</v>
          </cell>
        </row>
        <row r="592">
          <cell r="A592" t="str">
            <v>141902</v>
          </cell>
          <cell r="B592" t="str">
            <v>LOMETA ISD</v>
          </cell>
          <cell r="C592">
            <v>143315172</v>
          </cell>
          <cell r="D592">
            <v>143315172</v>
          </cell>
          <cell r="E592">
            <v>0</v>
          </cell>
          <cell r="F592">
            <v>0</v>
          </cell>
        </row>
        <row r="593">
          <cell r="A593" t="str">
            <v>142901</v>
          </cell>
          <cell r="B593" t="str">
            <v>COTULLA ISD</v>
          </cell>
          <cell r="C593">
            <v>6739914920</v>
          </cell>
          <cell r="D593">
            <v>6739914920</v>
          </cell>
          <cell r="E593">
            <v>0</v>
          </cell>
          <cell r="F593">
            <v>0</v>
          </cell>
        </row>
        <row r="594">
          <cell r="A594" t="str">
            <v>143901</v>
          </cell>
          <cell r="B594" t="str">
            <v>HALLETTSVILLE ISD</v>
          </cell>
          <cell r="C594">
            <v>809635090</v>
          </cell>
          <cell r="D594">
            <v>809635090</v>
          </cell>
          <cell r="E594">
            <v>0</v>
          </cell>
          <cell r="F594">
            <v>0</v>
          </cell>
        </row>
        <row r="595">
          <cell r="A595" t="str">
            <v>143902</v>
          </cell>
          <cell r="B595" t="str">
            <v>MOULTON ISD</v>
          </cell>
          <cell r="C595">
            <v>494915757</v>
          </cell>
          <cell r="D595">
            <v>487806110</v>
          </cell>
          <cell r="E595">
            <v>14219294</v>
          </cell>
          <cell r="F595">
            <v>0</v>
          </cell>
        </row>
        <row r="596">
          <cell r="A596" t="str">
            <v>143903</v>
          </cell>
          <cell r="B596" t="str">
            <v>SHINER ISD</v>
          </cell>
          <cell r="C596">
            <v>836004960</v>
          </cell>
          <cell r="D596">
            <v>836004960</v>
          </cell>
          <cell r="E596">
            <v>0</v>
          </cell>
          <cell r="F596">
            <v>0</v>
          </cell>
        </row>
        <row r="597">
          <cell r="A597" t="str">
            <v>143904</v>
          </cell>
          <cell r="B597" t="str">
            <v>VYSEHRAD ISD</v>
          </cell>
          <cell r="C597">
            <v>62923585</v>
          </cell>
          <cell r="D597">
            <v>59196497</v>
          </cell>
          <cell r="E597">
            <v>7454176</v>
          </cell>
          <cell r="F597">
            <v>0</v>
          </cell>
        </row>
        <row r="598">
          <cell r="A598" t="str">
            <v>143905</v>
          </cell>
          <cell r="B598" t="str">
            <v>SWEET HOME ISD</v>
          </cell>
          <cell r="C598">
            <v>75868795</v>
          </cell>
          <cell r="D598">
            <v>75868795</v>
          </cell>
          <cell r="E598">
            <v>0</v>
          </cell>
          <cell r="F598">
            <v>0</v>
          </cell>
        </row>
        <row r="599">
          <cell r="A599" t="str">
            <v>143906</v>
          </cell>
          <cell r="B599" t="str">
            <v>EZZELL ISD</v>
          </cell>
          <cell r="C599">
            <v>89352696</v>
          </cell>
          <cell r="D599">
            <v>86164551</v>
          </cell>
          <cell r="E599">
            <v>6376290</v>
          </cell>
          <cell r="F599">
            <v>0</v>
          </cell>
        </row>
        <row r="600">
          <cell r="A600" t="str">
            <v>144901</v>
          </cell>
          <cell r="B600" t="str">
            <v>GIDDINGS ISD</v>
          </cell>
          <cell r="C600">
            <v>907184951</v>
          </cell>
          <cell r="D600">
            <v>890305079</v>
          </cell>
          <cell r="E600">
            <v>33759744</v>
          </cell>
          <cell r="F600">
            <v>0</v>
          </cell>
        </row>
        <row r="601">
          <cell r="A601" t="str">
            <v>144902</v>
          </cell>
          <cell r="B601" t="str">
            <v>LEXINGTON ISD</v>
          </cell>
          <cell r="C601">
            <v>426780491</v>
          </cell>
          <cell r="D601">
            <v>426780491</v>
          </cell>
          <cell r="E601">
            <v>0</v>
          </cell>
          <cell r="F601">
            <v>0</v>
          </cell>
        </row>
        <row r="602">
          <cell r="A602" t="str">
            <v>144903</v>
          </cell>
          <cell r="B602" t="str">
            <v>DIME BOX ISD</v>
          </cell>
          <cell r="C602">
            <v>176068725</v>
          </cell>
          <cell r="D602">
            <v>175361462</v>
          </cell>
          <cell r="E602">
            <v>1414526</v>
          </cell>
          <cell r="F602">
            <v>0</v>
          </cell>
        </row>
        <row r="603">
          <cell r="A603" t="str">
            <v>145901</v>
          </cell>
          <cell r="B603" t="str">
            <v>BUFFALO ISD</v>
          </cell>
          <cell r="C603">
            <v>461184001</v>
          </cell>
          <cell r="D603">
            <v>458669742</v>
          </cell>
          <cell r="E603">
            <v>5028518</v>
          </cell>
          <cell r="F603">
            <v>0</v>
          </cell>
        </row>
        <row r="604">
          <cell r="A604" t="str">
            <v>145902</v>
          </cell>
          <cell r="B604" t="str">
            <v>CENTERVILLE ISD</v>
          </cell>
          <cell r="C604">
            <v>365314800</v>
          </cell>
          <cell r="D604">
            <v>358583980</v>
          </cell>
          <cell r="E604">
            <v>13461640</v>
          </cell>
          <cell r="F604">
            <v>0</v>
          </cell>
        </row>
        <row r="605">
          <cell r="A605" t="str">
            <v>145906</v>
          </cell>
          <cell r="B605" t="str">
            <v>NORMANGEE ISD</v>
          </cell>
          <cell r="C605">
            <v>354904621</v>
          </cell>
          <cell r="D605">
            <v>339715122</v>
          </cell>
          <cell r="E605">
            <v>30378998</v>
          </cell>
          <cell r="F605">
            <v>0</v>
          </cell>
        </row>
        <row r="606">
          <cell r="A606" t="str">
            <v>145907</v>
          </cell>
          <cell r="B606" t="str">
            <v>OAKWOOD ISD</v>
          </cell>
          <cell r="C606">
            <v>167777559</v>
          </cell>
          <cell r="D606">
            <v>167777559</v>
          </cell>
          <cell r="E606">
            <v>0</v>
          </cell>
          <cell r="F606">
            <v>0</v>
          </cell>
        </row>
        <row r="607">
          <cell r="A607" t="str">
            <v>145911</v>
          </cell>
          <cell r="B607" t="str">
            <v>LEON ISD</v>
          </cell>
          <cell r="C607">
            <v>891643920</v>
          </cell>
          <cell r="D607">
            <v>891643920</v>
          </cell>
          <cell r="E607">
            <v>0</v>
          </cell>
          <cell r="F607">
            <v>0</v>
          </cell>
        </row>
        <row r="608">
          <cell r="A608" t="str">
            <v>146901</v>
          </cell>
          <cell r="B608" t="str">
            <v>CLEVELAND ISD</v>
          </cell>
          <cell r="C608">
            <v>1657572199</v>
          </cell>
          <cell r="D608">
            <v>1657572199</v>
          </cell>
          <cell r="E608">
            <v>0</v>
          </cell>
          <cell r="F608">
            <v>0</v>
          </cell>
        </row>
        <row r="609">
          <cell r="A609" t="str">
            <v>146902</v>
          </cell>
          <cell r="B609" t="str">
            <v>DAYTON ISD</v>
          </cell>
          <cell r="C609">
            <v>2058284977</v>
          </cell>
          <cell r="D609">
            <v>2058284977</v>
          </cell>
          <cell r="E609">
            <v>0</v>
          </cell>
          <cell r="F609">
            <v>0</v>
          </cell>
        </row>
        <row r="610">
          <cell r="A610" t="str">
            <v>146903</v>
          </cell>
          <cell r="B610" t="str">
            <v>DEVERS ISD</v>
          </cell>
          <cell r="C610">
            <v>206016068</v>
          </cell>
          <cell r="D610">
            <v>206016068</v>
          </cell>
          <cell r="E610">
            <v>0</v>
          </cell>
          <cell r="F610">
            <v>0</v>
          </cell>
        </row>
        <row r="611">
          <cell r="A611" t="str">
            <v>146904</v>
          </cell>
          <cell r="B611" t="str">
            <v>HARDIN ISD</v>
          </cell>
          <cell r="C611">
            <v>482657682</v>
          </cell>
          <cell r="D611">
            <v>482657682</v>
          </cell>
          <cell r="E611">
            <v>0</v>
          </cell>
          <cell r="F611">
            <v>0</v>
          </cell>
        </row>
        <row r="612">
          <cell r="A612" t="str">
            <v>146905</v>
          </cell>
          <cell r="B612" t="str">
            <v>HULL-DAISETTA ISD</v>
          </cell>
          <cell r="C612">
            <v>269631681</v>
          </cell>
          <cell r="D612">
            <v>269631681</v>
          </cell>
          <cell r="E612">
            <v>0</v>
          </cell>
          <cell r="F612">
            <v>0</v>
          </cell>
        </row>
        <row r="613">
          <cell r="A613" t="str">
            <v>146906</v>
          </cell>
          <cell r="B613" t="str">
            <v>LIBERTY ISD</v>
          </cell>
          <cell r="C613">
            <v>1005498376</v>
          </cell>
          <cell r="D613">
            <v>1005498376</v>
          </cell>
          <cell r="E613">
            <v>0</v>
          </cell>
          <cell r="F613">
            <v>0</v>
          </cell>
        </row>
        <row r="614">
          <cell r="A614" t="str">
            <v>146907</v>
          </cell>
          <cell r="B614" t="str">
            <v>TARKINGTON ISD</v>
          </cell>
          <cell r="C614">
            <v>641665396</v>
          </cell>
          <cell r="D614">
            <v>641665396</v>
          </cell>
          <cell r="E614">
            <v>0</v>
          </cell>
          <cell r="F614">
            <v>0</v>
          </cell>
        </row>
        <row r="615">
          <cell r="A615" t="str">
            <v>147901</v>
          </cell>
          <cell r="B615" t="str">
            <v>COOLIDGE ISD</v>
          </cell>
          <cell r="C615">
            <v>46593649</v>
          </cell>
          <cell r="D615">
            <v>46593649</v>
          </cell>
          <cell r="E615">
            <v>0</v>
          </cell>
          <cell r="F615">
            <v>0</v>
          </cell>
        </row>
        <row r="616">
          <cell r="A616" t="str">
            <v>147902</v>
          </cell>
          <cell r="B616" t="str">
            <v>GROESBECK ISD</v>
          </cell>
          <cell r="C616">
            <v>1248738010</v>
          </cell>
          <cell r="D616">
            <v>1248738010</v>
          </cell>
          <cell r="E616">
            <v>0</v>
          </cell>
          <cell r="F616">
            <v>0</v>
          </cell>
        </row>
        <row r="617">
          <cell r="A617" t="str">
            <v>147903</v>
          </cell>
          <cell r="B617" t="str">
            <v>MEXIA ISD</v>
          </cell>
          <cell r="C617">
            <v>453693339</v>
          </cell>
          <cell r="D617">
            <v>453693339</v>
          </cell>
          <cell r="E617">
            <v>0</v>
          </cell>
          <cell r="F617">
            <v>0</v>
          </cell>
        </row>
        <row r="618">
          <cell r="A618" t="str">
            <v>148901</v>
          </cell>
          <cell r="B618" t="str">
            <v>BOOKER ISD</v>
          </cell>
          <cell r="C618">
            <v>221702732</v>
          </cell>
          <cell r="D618">
            <v>221702732</v>
          </cell>
          <cell r="E618">
            <v>0</v>
          </cell>
          <cell r="F618">
            <v>0</v>
          </cell>
        </row>
        <row r="619">
          <cell r="A619" t="str">
            <v>148902</v>
          </cell>
          <cell r="B619" t="str">
            <v>FOLLETT ISD</v>
          </cell>
          <cell r="C619">
            <v>140880692</v>
          </cell>
          <cell r="D619">
            <v>140880692</v>
          </cell>
          <cell r="E619">
            <v>0</v>
          </cell>
          <cell r="F619">
            <v>0</v>
          </cell>
        </row>
        <row r="620">
          <cell r="A620" t="str">
            <v>148903</v>
          </cell>
          <cell r="B620" t="str">
            <v>HIGGINS ISD</v>
          </cell>
          <cell r="C620">
            <v>223200800</v>
          </cell>
          <cell r="D620">
            <v>223200800</v>
          </cell>
          <cell r="E620">
            <v>0</v>
          </cell>
          <cell r="F620">
            <v>0</v>
          </cell>
        </row>
        <row r="621">
          <cell r="A621" t="str">
            <v>148905</v>
          </cell>
          <cell r="B621" t="str">
            <v>DARROUZETT ISD</v>
          </cell>
          <cell r="C621">
            <v>83298541</v>
          </cell>
          <cell r="D621">
            <v>83298541</v>
          </cell>
          <cell r="E621">
            <v>0</v>
          </cell>
          <cell r="F621">
            <v>0</v>
          </cell>
        </row>
        <row r="622">
          <cell r="A622" t="str">
            <v>149901</v>
          </cell>
          <cell r="B622" t="str">
            <v>GEORGE WEST ISD</v>
          </cell>
          <cell r="C622">
            <v>798639081</v>
          </cell>
          <cell r="D622">
            <v>778781602</v>
          </cell>
          <cell r="E622">
            <v>39714958</v>
          </cell>
          <cell r="F622">
            <v>0</v>
          </cell>
        </row>
        <row r="623">
          <cell r="A623" t="str">
            <v>149902</v>
          </cell>
          <cell r="B623" t="str">
            <v>THREE RIVERS ISD</v>
          </cell>
          <cell r="C623">
            <v>2074596116</v>
          </cell>
          <cell r="D623">
            <v>2066381697</v>
          </cell>
          <cell r="E623">
            <v>16428838</v>
          </cell>
          <cell r="F623">
            <v>0</v>
          </cell>
        </row>
        <row r="624">
          <cell r="A624" t="str">
            <v>150901</v>
          </cell>
          <cell r="B624" t="str">
            <v>LLANO ISD</v>
          </cell>
          <cell r="C624">
            <v>4080935345</v>
          </cell>
          <cell r="D624">
            <v>4001648511</v>
          </cell>
          <cell r="E624">
            <v>158573668</v>
          </cell>
          <cell r="F624">
            <v>0</v>
          </cell>
        </row>
        <row r="625">
          <cell r="A625" t="str">
            <v>152901</v>
          </cell>
          <cell r="B625" t="str">
            <v>LUBBOCK ISD</v>
          </cell>
          <cell r="C625">
            <v>11368085134</v>
          </cell>
          <cell r="D625">
            <v>11368085134</v>
          </cell>
          <cell r="E625">
            <v>0</v>
          </cell>
          <cell r="F625">
            <v>0</v>
          </cell>
        </row>
        <row r="626">
          <cell r="A626" t="str">
            <v>152902</v>
          </cell>
          <cell r="B626" t="str">
            <v>NEW DEAL ISD</v>
          </cell>
          <cell r="C626">
            <v>432227623</v>
          </cell>
          <cell r="D626">
            <v>432227623</v>
          </cell>
          <cell r="E626">
            <v>0</v>
          </cell>
          <cell r="F626">
            <v>0</v>
          </cell>
        </row>
        <row r="627">
          <cell r="A627" t="str">
            <v>152903</v>
          </cell>
          <cell r="B627" t="str">
            <v>SLATON ISD</v>
          </cell>
          <cell r="C627">
            <v>417077043</v>
          </cell>
          <cell r="D627">
            <v>417077043</v>
          </cell>
          <cell r="E627">
            <v>0</v>
          </cell>
          <cell r="F627">
            <v>0</v>
          </cell>
        </row>
        <row r="628">
          <cell r="A628" t="str">
            <v>152906</v>
          </cell>
          <cell r="B628" t="str">
            <v>LUBBOCK-COOPER ISD</v>
          </cell>
          <cell r="C628">
            <v>3460732823</v>
          </cell>
          <cell r="D628">
            <v>3460732823</v>
          </cell>
          <cell r="E628">
            <v>0</v>
          </cell>
          <cell r="F628">
            <v>0</v>
          </cell>
        </row>
        <row r="629">
          <cell r="A629" t="str">
            <v>152907</v>
          </cell>
          <cell r="B629" t="str">
            <v>FRENSHIP ISD</v>
          </cell>
          <cell r="C629">
            <v>4447102711</v>
          </cell>
          <cell r="D629">
            <v>4447102711</v>
          </cell>
          <cell r="E629">
            <v>0</v>
          </cell>
          <cell r="F629">
            <v>0</v>
          </cell>
        </row>
        <row r="630">
          <cell r="A630" t="str">
            <v>152908</v>
          </cell>
          <cell r="B630" t="str">
            <v>ROOSEVELT ISD</v>
          </cell>
          <cell r="C630">
            <v>259373486</v>
          </cell>
          <cell r="D630">
            <v>259373486</v>
          </cell>
          <cell r="E630">
            <v>0</v>
          </cell>
          <cell r="F630">
            <v>0</v>
          </cell>
        </row>
        <row r="631">
          <cell r="A631" t="str">
            <v>152909</v>
          </cell>
          <cell r="B631" t="str">
            <v>SHALLOWATER ISD</v>
          </cell>
          <cell r="C631">
            <v>368025440</v>
          </cell>
          <cell r="D631">
            <v>368025440</v>
          </cell>
          <cell r="E631">
            <v>0</v>
          </cell>
          <cell r="F631">
            <v>0</v>
          </cell>
        </row>
        <row r="632">
          <cell r="A632" t="str">
            <v>152910</v>
          </cell>
          <cell r="B632" t="str">
            <v>IDALOU ISD</v>
          </cell>
          <cell r="C632">
            <v>296197097</v>
          </cell>
          <cell r="D632">
            <v>296197097</v>
          </cell>
          <cell r="E632">
            <v>0</v>
          </cell>
          <cell r="F632">
            <v>0</v>
          </cell>
        </row>
        <row r="633">
          <cell r="A633" t="str">
            <v>153903</v>
          </cell>
          <cell r="B633" t="str">
            <v>O'DONNELL ISD</v>
          </cell>
          <cell r="C633">
            <v>120960173</v>
          </cell>
          <cell r="D633">
            <v>120960173</v>
          </cell>
          <cell r="E633">
            <v>0</v>
          </cell>
          <cell r="F633">
            <v>0</v>
          </cell>
        </row>
        <row r="634">
          <cell r="A634" t="str">
            <v>153904</v>
          </cell>
          <cell r="B634" t="str">
            <v>TAHOKA ISD</v>
          </cell>
          <cell r="C634">
            <v>173421880</v>
          </cell>
          <cell r="D634">
            <v>173421880</v>
          </cell>
          <cell r="E634">
            <v>0</v>
          </cell>
          <cell r="F634">
            <v>0</v>
          </cell>
        </row>
        <row r="635">
          <cell r="A635" t="str">
            <v>153905</v>
          </cell>
          <cell r="B635" t="str">
            <v>NEW HOME ISD</v>
          </cell>
          <cell r="C635">
            <v>114749306</v>
          </cell>
          <cell r="D635">
            <v>114749306</v>
          </cell>
          <cell r="E635">
            <v>0</v>
          </cell>
          <cell r="F635">
            <v>0</v>
          </cell>
        </row>
        <row r="636">
          <cell r="A636" t="str">
            <v>153907</v>
          </cell>
          <cell r="B636" t="str">
            <v>WILSON ISD</v>
          </cell>
          <cell r="C636">
            <v>56082385</v>
          </cell>
          <cell r="D636">
            <v>56082385</v>
          </cell>
          <cell r="E636">
            <v>0</v>
          </cell>
          <cell r="F636">
            <v>0</v>
          </cell>
        </row>
        <row r="637">
          <cell r="A637" t="str">
            <v>154901</v>
          </cell>
          <cell r="B637" t="str">
            <v>MADISONVILLE CISD</v>
          </cell>
          <cell r="C637">
            <v>839062509</v>
          </cell>
          <cell r="D637">
            <v>839062509</v>
          </cell>
          <cell r="E637">
            <v>0</v>
          </cell>
          <cell r="F637">
            <v>0</v>
          </cell>
        </row>
        <row r="638">
          <cell r="A638" t="str">
            <v>154903</v>
          </cell>
          <cell r="B638" t="str">
            <v>NORTH ZULCH ISD</v>
          </cell>
          <cell r="C638">
            <v>318527099</v>
          </cell>
          <cell r="D638">
            <v>318527099</v>
          </cell>
          <cell r="E638">
            <v>0</v>
          </cell>
          <cell r="F638">
            <v>0</v>
          </cell>
        </row>
        <row r="639">
          <cell r="A639" t="str">
            <v>155901</v>
          </cell>
          <cell r="B639" t="str">
            <v>JEFFERSON ISD</v>
          </cell>
          <cell r="C639">
            <v>645082905</v>
          </cell>
          <cell r="D639">
            <v>634326955</v>
          </cell>
          <cell r="E639">
            <v>21511900</v>
          </cell>
          <cell r="F639">
            <v>0</v>
          </cell>
        </row>
        <row r="640">
          <cell r="A640" t="str">
            <v>156902</v>
          </cell>
          <cell r="B640" t="str">
            <v>STANTON ISD</v>
          </cell>
          <cell r="C640">
            <v>2988093424</v>
          </cell>
          <cell r="D640">
            <v>2981758129</v>
          </cell>
          <cell r="E640">
            <v>12670590</v>
          </cell>
          <cell r="F640">
            <v>0</v>
          </cell>
        </row>
        <row r="641">
          <cell r="A641" t="str">
            <v>156905</v>
          </cell>
          <cell r="B641" t="str">
            <v>GRADY ISD</v>
          </cell>
          <cell r="C641">
            <v>3051257968</v>
          </cell>
          <cell r="D641">
            <v>3050028668</v>
          </cell>
          <cell r="E641">
            <v>2458600</v>
          </cell>
          <cell r="F641">
            <v>0</v>
          </cell>
        </row>
        <row r="642">
          <cell r="A642" t="str">
            <v>157901</v>
          </cell>
          <cell r="B642" t="str">
            <v>MASON ISD</v>
          </cell>
          <cell r="C642">
            <v>441553249</v>
          </cell>
          <cell r="D642">
            <v>441553249</v>
          </cell>
          <cell r="E642">
            <v>0</v>
          </cell>
          <cell r="F642">
            <v>0</v>
          </cell>
        </row>
        <row r="643">
          <cell r="A643" t="str">
            <v>158901</v>
          </cell>
          <cell r="B643" t="str">
            <v>BAY CITY ISD</v>
          </cell>
          <cell r="C643">
            <v>1378417470</v>
          </cell>
          <cell r="D643">
            <v>1378417470</v>
          </cell>
          <cell r="E643">
            <v>0</v>
          </cell>
          <cell r="F643">
            <v>0</v>
          </cell>
        </row>
        <row r="644">
          <cell r="A644" t="str">
            <v>158902</v>
          </cell>
          <cell r="B644" t="str">
            <v>TIDEHAVEN ISD</v>
          </cell>
          <cell r="C644">
            <v>1316128665</v>
          </cell>
          <cell r="D644">
            <v>1306553403</v>
          </cell>
          <cell r="E644">
            <v>19150524</v>
          </cell>
          <cell r="F644">
            <v>0</v>
          </cell>
        </row>
        <row r="645">
          <cell r="A645" t="str">
            <v>158904</v>
          </cell>
          <cell r="B645" t="str">
            <v>MATAGORDA ISD</v>
          </cell>
          <cell r="C645">
            <v>295587596</v>
          </cell>
          <cell r="D645">
            <v>289613814</v>
          </cell>
          <cell r="E645">
            <v>11947564</v>
          </cell>
          <cell r="F645">
            <v>0</v>
          </cell>
        </row>
        <row r="646">
          <cell r="A646" t="str">
            <v>158905</v>
          </cell>
          <cell r="B646" t="str">
            <v>PALACIOS ISD</v>
          </cell>
          <cell r="C646">
            <v>1216510617</v>
          </cell>
          <cell r="D646">
            <v>1198961257</v>
          </cell>
          <cell r="E646">
            <v>35098720</v>
          </cell>
          <cell r="F646">
            <v>0</v>
          </cell>
        </row>
        <row r="647">
          <cell r="A647" t="str">
            <v>158906</v>
          </cell>
          <cell r="B647" t="str">
            <v>VAN VLECK ISD</v>
          </cell>
          <cell r="C647">
            <v>606118181</v>
          </cell>
          <cell r="D647">
            <v>587375332</v>
          </cell>
          <cell r="E647">
            <v>37485698</v>
          </cell>
          <cell r="F647">
            <v>0</v>
          </cell>
        </row>
        <row r="648">
          <cell r="A648" t="str">
            <v>159901</v>
          </cell>
          <cell r="B648" t="str">
            <v>EAGLE PASS ISD</v>
          </cell>
          <cell r="C648">
            <v>2547692345</v>
          </cell>
          <cell r="D648">
            <v>2547692345</v>
          </cell>
          <cell r="E648">
            <v>0</v>
          </cell>
          <cell r="F648">
            <v>0</v>
          </cell>
        </row>
        <row r="649">
          <cell r="A649" t="str">
            <v>160901</v>
          </cell>
          <cell r="B649" t="str">
            <v>BRADY ISD</v>
          </cell>
          <cell r="C649">
            <v>441330745</v>
          </cell>
          <cell r="D649">
            <v>441330745</v>
          </cell>
          <cell r="E649">
            <v>0</v>
          </cell>
          <cell r="F649">
            <v>0</v>
          </cell>
        </row>
        <row r="650">
          <cell r="A650" t="str">
            <v>160904</v>
          </cell>
          <cell r="B650" t="str">
            <v>ROCHELLE ISD</v>
          </cell>
          <cell r="C650">
            <v>93538639</v>
          </cell>
          <cell r="D650">
            <v>93538639</v>
          </cell>
          <cell r="E650">
            <v>0</v>
          </cell>
          <cell r="F650">
            <v>0</v>
          </cell>
        </row>
        <row r="651">
          <cell r="A651" t="str">
            <v>160905</v>
          </cell>
          <cell r="B651" t="str">
            <v>LOHN ISD</v>
          </cell>
          <cell r="C651">
            <v>65648304</v>
          </cell>
          <cell r="D651">
            <v>65648304</v>
          </cell>
          <cell r="E651">
            <v>0</v>
          </cell>
          <cell r="F651">
            <v>0</v>
          </cell>
        </row>
        <row r="652">
          <cell r="A652" t="str">
            <v>161901</v>
          </cell>
          <cell r="B652" t="str">
            <v>CRAWFORD ISD</v>
          </cell>
          <cell r="C652">
            <v>216997522</v>
          </cell>
          <cell r="D652">
            <v>216997522</v>
          </cell>
          <cell r="E652">
            <v>0</v>
          </cell>
          <cell r="F652">
            <v>0</v>
          </cell>
        </row>
        <row r="653">
          <cell r="A653" t="str">
            <v>161903</v>
          </cell>
          <cell r="B653" t="str">
            <v>MIDWAY ISD</v>
          </cell>
          <cell r="C653">
            <v>5620270286</v>
          </cell>
          <cell r="D653">
            <v>5620270286</v>
          </cell>
          <cell r="E653">
            <v>0</v>
          </cell>
          <cell r="F653">
            <v>0</v>
          </cell>
        </row>
        <row r="654">
          <cell r="A654" t="str">
            <v>161906</v>
          </cell>
          <cell r="B654" t="str">
            <v>LA VEGA ISD</v>
          </cell>
          <cell r="C654">
            <v>972758120</v>
          </cell>
          <cell r="D654">
            <v>972758120</v>
          </cell>
          <cell r="E654">
            <v>0</v>
          </cell>
          <cell r="F654">
            <v>0</v>
          </cell>
        </row>
        <row r="655">
          <cell r="A655" t="str">
            <v>161907</v>
          </cell>
          <cell r="B655" t="str">
            <v>LORENA ISD</v>
          </cell>
          <cell r="C655">
            <v>578089631</v>
          </cell>
          <cell r="D655">
            <v>578089631</v>
          </cell>
          <cell r="E655">
            <v>0</v>
          </cell>
          <cell r="F655">
            <v>0</v>
          </cell>
        </row>
        <row r="656">
          <cell r="A656" t="str">
            <v>161908</v>
          </cell>
          <cell r="B656" t="str">
            <v>MART ISD</v>
          </cell>
          <cell r="C656">
            <v>139557375</v>
          </cell>
          <cell r="D656">
            <v>139557375</v>
          </cell>
          <cell r="E656">
            <v>0</v>
          </cell>
          <cell r="F656">
            <v>0</v>
          </cell>
        </row>
        <row r="657">
          <cell r="A657" t="str">
            <v>161909</v>
          </cell>
          <cell r="B657" t="str">
            <v>MCGREGOR ISD</v>
          </cell>
          <cell r="C657">
            <v>481027822</v>
          </cell>
          <cell r="D657">
            <v>481027822</v>
          </cell>
          <cell r="E657">
            <v>0</v>
          </cell>
          <cell r="F657">
            <v>0</v>
          </cell>
        </row>
        <row r="658">
          <cell r="A658" t="str">
            <v>161910</v>
          </cell>
          <cell r="B658" t="str">
            <v>MOODY ISD</v>
          </cell>
          <cell r="C658">
            <v>199665849</v>
          </cell>
          <cell r="D658">
            <v>199665849</v>
          </cell>
          <cell r="E658">
            <v>0</v>
          </cell>
          <cell r="F658">
            <v>0</v>
          </cell>
        </row>
        <row r="659">
          <cell r="A659" t="str">
            <v>161912</v>
          </cell>
          <cell r="B659" t="str">
            <v>RIESEL ISD</v>
          </cell>
          <cell r="C659">
            <v>510937385</v>
          </cell>
          <cell r="D659">
            <v>507315058</v>
          </cell>
          <cell r="E659">
            <v>7244654</v>
          </cell>
          <cell r="F659">
            <v>0</v>
          </cell>
        </row>
        <row r="660">
          <cell r="A660" t="str">
            <v>161914</v>
          </cell>
          <cell r="B660" t="str">
            <v>WACO ISD</v>
          </cell>
          <cell r="C660">
            <v>6014592341</v>
          </cell>
          <cell r="D660">
            <v>6014592341</v>
          </cell>
          <cell r="E660">
            <v>0</v>
          </cell>
          <cell r="F660">
            <v>0</v>
          </cell>
        </row>
        <row r="661">
          <cell r="A661" t="str">
            <v>161916</v>
          </cell>
          <cell r="B661" t="str">
            <v>WEST ISD</v>
          </cell>
          <cell r="C661">
            <v>500856875</v>
          </cell>
          <cell r="D661">
            <v>500856875</v>
          </cell>
          <cell r="E661">
            <v>0</v>
          </cell>
          <cell r="F661">
            <v>0</v>
          </cell>
        </row>
        <row r="662">
          <cell r="A662" t="str">
            <v>161918</v>
          </cell>
          <cell r="B662" t="str">
            <v>AXTELL ISD</v>
          </cell>
          <cell r="C662">
            <v>160972284</v>
          </cell>
          <cell r="D662">
            <v>160972284</v>
          </cell>
          <cell r="E662">
            <v>0</v>
          </cell>
          <cell r="F662">
            <v>0</v>
          </cell>
        </row>
        <row r="663">
          <cell r="A663" t="str">
            <v>161919</v>
          </cell>
          <cell r="B663" t="str">
            <v>BRUCEVILLE-EDDY ISD</v>
          </cell>
          <cell r="C663">
            <v>215531727</v>
          </cell>
          <cell r="D663">
            <v>215531727</v>
          </cell>
          <cell r="E663">
            <v>0</v>
          </cell>
          <cell r="F663">
            <v>0</v>
          </cell>
        </row>
        <row r="664">
          <cell r="A664" t="str">
            <v>161920</v>
          </cell>
          <cell r="B664" t="str">
            <v>CHINA SPRING ISD</v>
          </cell>
          <cell r="C664">
            <v>1017387316</v>
          </cell>
          <cell r="D664">
            <v>1017387316</v>
          </cell>
          <cell r="E664">
            <v>0</v>
          </cell>
          <cell r="F664">
            <v>0</v>
          </cell>
        </row>
        <row r="665">
          <cell r="A665" t="str">
            <v>161921</v>
          </cell>
          <cell r="B665" t="str">
            <v>CONNALLY ISD</v>
          </cell>
          <cell r="C665">
            <v>778669281</v>
          </cell>
          <cell r="D665">
            <v>778669281</v>
          </cell>
          <cell r="E665">
            <v>0</v>
          </cell>
          <cell r="F665">
            <v>0</v>
          </cell>
        </row>
        <row r="666">
          <cell r="A666" t="str">
            <v>161922</v>
          </cell>
          <cell r="B666" t="str">
            <v>ROBINSON ISD</v>
          </cell>
          <cell r="C666">
            <v>768158800</v>
          </cell>
          <cell r="D666">
            <v>768158800</v>
          </cell>
          <cell r="E666">
            <v>0</v>
          </cell>
          <cell r="F666">
            <v>0</v>
          </cell>
        </row>
        <row r="667">
          <cell r="A667" t="str">
            <v>161923</v>
          </cell>
          <cell r="B667" t="str">
            <v>BOSQUEVILLE ISD</v>
          </cell>
          <cell r="C667">
            <v>200970369</v>
          </cell>
          <cell r="D667">
            <v>200970369</v>
          </cell>
          <cell r="E667">
            <v>0</v>
          </cell>
          <cell r="F667">
            <v>0</v>
          </cell>
        </row>
        <row r="668">
          <cell r="A668" t="str">
            <v>161924</v>
          </cell>
          <cell r="B668" t="str">
            <v>HALLSBURG ISD</v>
          </cell>
          <cell r="C668">
            <v>83963433</v>
          </cell>
          <cell r="D668">
            <v>83963433</v>
          </cell>
          <cell r="E668">
            <v>0</v>
          </cell>
          <cell r="F668">
            <v>0</v>
          </cell>
        </row>
        <row r="669">
          <cell r="A669" t="str">
            <v>161925</v>
          </cell>
          <cell r="B669" t="str">
            <v>GHOLSON ISD</v>
          </cell>
          <cell r="C669">
            <v>58117253</v>
          </cell>
          <cell r="D669">
            <v>58117253</v>
          </cell>
          <cell r="E669">
            <v>0</v>
          </cell>
          <cell r="F669">
            <v>0</v>
          </cell>
        </row>
        <row r="670">
          <cell r="A670" t="str">
            <v>162904</v>
          </cell>
          <cell r="B670" t="str">
            <v>MCMULLEN COUNTY ISD</v>
          </cell>
          <cell r="C670">
            <v>3023655468</v>
          </cell>
          <cell r="D670">
            <v>3021622389</v>
          </cell>
          <cell r="E670">
            <v>4066158</v>
          </cell>
          <cell r="F670">
            <v>0</v>
          </cell>
        </row>
        <row r="671">
          <cell r="A671" t="str">
            <v>163901</v>
          </cell>
          <cell r="B671" t="str">
            <v>DEVINE ISD</v>
          </cell>
          <cell r="C671">
            <v>482228111</v>
          </cell>
          <cell r="D671">
            <v>482228111</v>
          </cell>
          <cell r="E671">
            <v>0</v>
          </cell>
          <cell r="F671">
            <v>0</v>
          </cell>
        </row>
        <row r="672">
          <cell r="A672" t="str">
            <v>163902</v>
          </cell>
          <cell r="B672" t="str">
            <v>D'HANIS ISD</v>
          </cell>
          <cell r="C672">
            <v>205351193</v>
          </cell>
          <cell r="D672">
            <v>205351193</v>
          </cell>
          <cell r="E672">
            <v>0</v>
          </cell>
          <cell r="F672">
            <v>0</v>
          </cell>
        </row>
        <row r="673">
          <cell r="A673" t="str">
            <v>163903</v>
          </cell>
          <cell r="B673" t="str">
            <v>NATALIA ISD</v>
          </cell>
          <cell r="C673">
            <v>231980335</v>
          </cell>
          <cell r="D673">
            <v>231980335</v>
          </cell>
          <cell r="E673">
            <v>0</v>
          </cell>
          <cell r="F673">
            <v>0</v>
          </cell>
        </row>
        <row r="674">
          <cell r="A674" t="str">
            <v>163904</v>
          </cell>
          <cell r="B674" t="str">
            <v>HONDO ISD</v>
          </cell>
          <cell r="C674">
            <v>750585392</v>
          </cell>
          <cell r="D674">
            <v>750585392</v>
          </cell>
          <cell r="E674">
            <v>0</v>
          </cell>
          <cell r="F674">
            <v>0</v>
          </cell>
        </row>
        <row r="675">
          <cell r="A675" t="str">
            <v>163908</v>
          </cell>
          <cell r="B675" t="str">
            <v>MEDINA VALLEY ISD</v>
          </cell>
          <cell r="C675">
            <v>2203936212</v>
          </cell>
          <cell r="D675">
            <v>2203936212</v>
          </cell>
          <cell r="E675">
            <v>0</v>
          </cell>
          <cell r="F675">
            <v>0</v>
          </cell>
        </row>
        <row r="676">
          <cell r="A676" t="str">
            <v>164901</v>
          </cell>
          <cell r="B676" t="str">
            <v>MENARD ISD</v>
          </cell>
          <cell r="C676">
            <v>188103726</v>
          </cell>
          <cell r="D676">
            <v>188103726</v>
          </cell>
          <cell r="E676">
            <v>0</v>
          </cell>
          <cell r="F676">
            <v>0</v>
          </cell>
        </row>
        <row r="677">
          <cell r="A677" t="str">
            <v>165901</v>
          </cell>
          <cell r="B677" t="str">
            <v>MIDLAND ISD</v>
          </cell>
          <cell r="C677">
            <v>35072642753</v>
          </cell>
          <cell r="D677">
            <v>34674627868</v>
          </cell>
          <cell r="E677">
            <v>796029770</v>
          </cell>
          <cell r="F677">
            <v>0</v>
          </cell>
        </row>
        <row r="678">
          <cell r="A678" t="str">
            <v>165902</v>
          </cell>
          <cell r="B678" t="str">
            <v>GREENWOOD ISD</v>
          </cell>
          <cell r="C678">
            <v>2646065866</v>
          </cell>
          <cell r="D678">
            <v>2594170408</v>
          </cell>
          <cell r="E678">
            <v>103790916</v>
          </cell>
          <cell r="F678">
            <v>0</v>
          </cell>
        </row>
        <row r="679">
          <cell r="A679" t="str">
            <v>166901</v>
          </cell>
          <cell r="B679" t="str">
            <v>CAMERON ISD</v>
          </cell>
          <cell r="C679">
            <v>420124579</v>
          </cell>
          <cell r="D679">
            <v>420124579</v>
          </cell>
          <cell r="E679">
            <v>0</v>
          </cell>
          <cell r="F679">
            <v>0</v>
          </cell>
        </row>
        <row r="680">
          <cell r="A680" t="str">
            <v>166902</v>
          </cell>
          <cell r="B680" t="str">
            <v>GAUSE ISD</v>
          </cell>
          <cell r="C680">
            <v>133305082</v>
          </cell>
          <cell r="D680">
            <v>133305082</v>
          </cell>
          <cell r="E680">
            <v>0</v>
          </cell>
          <cell r="F680">
            <v>0</v>
          </cell>
        </row>
        <row r="681">
          <cell r="A681" t="str">
            <v>166903</v>
          </cell>
          <cell r="B681" t="str">
            <v>MILANO ISD</v>
          </cell>
          <cell r="C681">
            <v>137008069</v>
          </cell>
          <cell r="D681">
            <v>137008069</v>
          </cell>
          <cell r="E681">
            <v>0</v>
          </cell>
          <cell r="F681">
            <v>0</v>
          </cell>
        </row>
        <row r="682">
          <cell r="A682" t="str">
            <v>166904</v>
          </cell>
          <cell r="B682" t="str">
            <v>ROCKDALE ISD</v>
          </cell>
          <cell r="C682">
            <v>460669704</v>
          </cell>
          <cell r="D682">
            <v>460669704</v>
          </cell>
          <cell r="E682">
            <v>0</v>
          </cell>
          <cell r="F682">
            <v>0</v>
          </cell>
        </row>
        <row r="683">
          <cell r="A683" t="str">
            <v>166905</v>
          </cell>
          <cell r="B683" t="str">
            <v>THORNDALE ISD</v>
          </cell>
          <cell r="C683">
            <v>189982852</v>
          </cell>
          <cell r="D683">
            <v>189982852</v>
          </cell>
          <cell r="E683">
            <v>0</v>
          </cell>
          <cell r="F683">
            <v>0</v>
          </cell>
        </row>
        <row r="684">
          <cell r="A684" t="str">
            <v>166907</v>
          </cell>
          <cell r="B684" t="str">
            <v>BUCKHOLTS ISD</v>
          </cell>
          <cell r="C684">
            <v>38494009</v>
          </cell>
          <cell r="D684">
            <v>38494009</v>
          </cell>
          <cell r="E684">
            <v>0</v>
          </cell>
          <cell r="F684">
            <v>0</v>
          </cell>
        </row>
        <row r="685">
          <cell r="A685" t="str">
            <v>167901</v>
          </cell>
          <cell r="B685" t="str">
            <v>GOLDTHWAITE ISD</v>
          </cell>
          <cell r="C685">
            <v>326647657</v>
          </cell>
          <cell r="D685">
            <v>326647657</v>
          </cell>
          <cell r="E685">
            <v>0</v>
          </cell>
          <cell r="F685">
            <v>0</v>
          </cell>
        </row>
        <row r="686">
          <cell r="A686" t="str">
            <v>167902</v>
          </cell>
          <cell r="B686" t="str">
            <v>MULLIN ISD</v>
          </cell>
          <cell r="C686">
            <v>137797658</v>
          </cell>
          <cell r="D686">
            <v>137797658</v>
          </cell>
          <cell r="E686">
            <v>0</v>
          </cell>
          <cell r="F686">
            <v>0</v>
          </cell>
        </row>
        <row r="687">
          <cell r="A687" t="str">
            <v>167904</v>
          </cell>
          <cell r="B687" t="str">
            <v>PRIDDY ISD</v>
          </cell>
          <cell r="C687">
            <v>41937263</v>
          </cell>
          <cell r="D687">
            <v>41937263</v>
          </cell>
          <cell r="E687">
            <v>0</v>
          </cell>
          <cell r="F687">
            <v>0</v>
          </cell>
        </row>
        <row r="688">
          <cell r="A688" t="str">
            <v>168901</v>
          </cell>
          <cell r="B688" t="str">
            <v>COLORADO ISD</v>
          </cell>
          <cell r="C688">
            <v>497458039</v>
          </cell>
          <cell r="D688">
            <v>497458039</v>
          </cell>
          <cell r="E688">
            <v>0</v>
          </cell>
          <cell r="F688">
            <v>0</v>
          </cell>
        </row>
        <row r="689">
          <cell r="A689" t="str">
            <v>168902</v>
          </cell>
          <cell r="B689" t="str">
            <v>LORAINE ISD</v>
          </cell>
          <cell r="C689">
            <v>172057517</v>
          </cell>
          <cell r="D689">
            <v>172057517</v>
          </cell>
          <cell r="E689">
            <v>0</v>
          </cell>
          <cell r="F689">
            <v>0</v>
          </cell>
        </row>
        <row r="690">
          <cell r="A690" t="str">
            <v>168903</v>
          </cell>
          <cell r="B690" t="str">
            <v>WESTBROOK ISD</v>
          </cell>
          <cell r="C690">
            <v>301260919</v>
          </cell>
          <cell r="D690">
            <v>301260919</v>
          </cell>
          <cell r="E690">
            <v>0</v>
          </cell>
          <cell r="F690">
            <v>0</v>
          </cell>
        </row>
        <row r="691">
          <cell r="A691" t="str">
            <v>169901</v>
          </cell>
          <cell r="B691" t="str">
            <v>BOWIE ISD</v>
          </cell>
          <cell r="C691">
            <v>985484503</v>
          </cell>
          <cell r="D691">
            <v>985484503</v>
          </cell>
          <cell r="E691">
            <v>0</v>
          </cell>
          <cell r="F691">
            <v>0</v>
          </cell>
        </row>
        <row r="692">
          <cell r="A692" t="str">
            <v>169902</v>
          </cell>
          <cell r="B692" t="str">
            <v>NOCONA ISD</v>
          </cell>
          <cell r="C692">
            <v>269053412</v>
          </cell>
          <cell r="D692">
            <v>269053412</v>
          </cell>
          <cell r="E692">
            <v>0</v>
          </cell>
          <cell r="F692">
            <v>0</v>
          </cell>
        </row>
        <row r="693">
          <cell r="A693" t="str">
            <v>169906</v>
          </cell>
          <cell r="B693" t="str">
            <v>GOLD BURG ISD</v>
          </cell>
          <cell r="C693">
            <v>116831187</v>
          </cell>
          <cell r="D693">
            <v>116831187</v>
          </cell>
          <cell r="E693">
            <v>0</v>
          </cell>
          <cell r="F693">
            <v>0</v>
          </cell>
        </row>
        <row r="694">
          <cell r="A694" t="str">
            <v>169908</v>
          </cell>
          <cell r="B694" t="str">
            <v>MONTAGUE ISD</v>
          </cell>
          <cell r="C694">
            <v>38964752</v>
          </cell>
          <cell r="D694">
            <v>38964752</v>
          </cell>
          <cell r="E694">
            <v>0</v>
          </cell>
          <cell r="F694">
            <v>0</v>
          </cell>
        </row>
        <row r="695">
          <cell r="A695" t="str">
            <v>169909</v>
          </cell>
          <cell r="B695" t="str">
            <v>PRAIRIE VALLEY ISD</v>
          </cell>
          <cell r="C695">
            <v>100708202</v>
          </cell>
          <cell r="D695">
            <v>100708202</v>
          </cell>
          <cell r="E695">
            <v>0</v>
          </cell>
          <cell r="F695">
            <v>0</v>
          </cell>
        </row>
        <row r="696">
          <cell r="A696" t="str">
            <v>169910</v>
          </cell>
          <cell r="B696" t="str">
            <v>FORESTBURG ISD</v>
          </cell>
          <cell r="C696">
            <v>229668769</v>
          </cell>
          <cell r="D696">
            <v>229668769</v>
          </cell>
          <cell r="E696">
            <v>0</v>
          </cell>
          <cell r="F696">
            <v>0</v>
          </cell>
        </row>
        <row r="697">
          <cell r="A697" t="str">
            <v>169911</v>
          </cell>
          <cell r="B697" t="str">
            <v>SAINT JO ISD</v>
          </cell>
          <cell r="C697">
            <v>206858363</v>
          </cell>
          <cell r="D697">
            <v>206858363</v>
          </cell>
          <cell r="E697">
            <v>0</v>
          </cell>
          <cell r="F697">
            <v>0</v>
          </cell>
        </row>
        <row r="698">
          <cell r="A698" t="str">
            <v>170902</v>
          </cell>
          <cell r="B698" t="str">
            <v>CONROE ISD</v>
          </cell>
          <cell r="C698">
            <v>37919241245</v>
          </cell>
          <cell r="D698">
            <v>37919241245</v>
          </cell>
          <cell r="E698">
            <v>0</v>
          </cell>
          <cell r="F698">
            <v>0</v>
          </cell>
        </row>
        <row r="699">
          <cell r="A699" t="str">
            <v>170903</v>
          </cell>
          <cell r="B699" t="str">
            <v>MONTGOMERY ISD</v>
          </cell>
          <cell r="C699">
            <v>6255894170</v>
          </cell>
          <cell r="D699">
            <v>6255894170</v>
          </cell>
          <cell r="E699">
            <v>0</v>
          </cell>
          <cell r="F699">
            <v>0</v>
          </cell>
        </row>
        <row r="700">
          <cell r="A700" t="str">
            <v>170904</v>
          </cell>
          <cell r="B700" t="str">
            <v>WILLIS ISD</v>
          </cell>
          <cell r="C700">
            <v>3690627953</v>
          </cell>
          <cell r="D700">
            <v>3690627953</v>
          </cell>
          <cell r="E700">
            <v>0</v>
          </cell>
          <cell r="F700">
            <v>0</v>
          </cell>
        </row>
        <row r="701">
          <cell r="A701" t="str">
            <v>170906</v>
          </cell>
          <cell r="B701" t="str">
            <v>MAGNOLIA ISD</v>
          </cell>
          <cell r="C701">
            <v>6962884637</v>
          </cell>
          <cell r="D701">
            <v>6962884637</v>
          </cell>
          <cell r="E701">
            <v>0</v>
          </cell>
          <cell r="F701">
            <v>0</v>
          </cell>
        </row>
        <row r="702">
          <cell r="A702" t="str">
            <v>170907</v>
          </cell>
          <cell r="B702" t="str">
            <v>SPLENDORA ISD</v>
          </cell>
          <cell r="C702">
            <v>874996016</v>
          </cell>
          <cell r="D702">
            <v>874996016</v>
          </cell>
          <cell r="E702">
            <v>0</v>
          </cell>
          <cell r="F702">
            <v>0</v>
          </cell>
        </row>
        <row r="703">
          <cell r="A703" t="str">
            <v>170908</v>
          </cell>
          <cell r="B703" t="str">
            <v>NEW CANEY ISD</v>
          </cell>
          <cell r="C703">
            <v>4706119734</v>
          </cell>
          <cell r="D703">
            <v>4706119734</v>
          </cell>
          <cell r="E703">
            <v>0</v>
          </cell>
          <cell r="F703">
            <v>0</v>
          </cell>
        </row>
        <row r="704">
          <cell r="A704" t="str">
            <v>171901</v>
          </cell>
          <cell r="B704" t="str">
            <v>DUMAS ISD</v>
          </cell>
          <cell r="C704">
            <v>1926145797</v>
          </cell>
          <cell r="D704">
            <v>1914823545</v>
          </cell>
          <cell r="E704">
            <v>22644504</v>
          </cell>
          <cell r="F704">
            <v>0</v>
          </cell>
        </row>
        <row r="705">
          <cell r="A705" t="str">
            <v>171902</v>
          </cell>
          <cell r="B705" t="str">
            <v>SUNRAY ISD</v>
          </cell>
          <cell r="C705">
            <v>275840797</v>
          </cell>
          <cell r="D705">
            <v>275840797</v>
          </cell>
          <cell r="E705">
            <v>0</v>
          </cell>
          <cell r="F705">
            <v>0</v>
          </cell>
        </row>
        <row r="706">
          <cell r="A706" t="str">
            <v>172902</v>
          </cell>
          <cell r="B706" t="str">
            <v>DAINGERFIELD-LONE STAR ISD</v>
          </cell>
          <cell r="C706">
            <v>731914055</v>
          </cell>
          <cell r="D706">
            <v>731914055</v>
          </cell>
          <cell r="E706">
            <v>0</v>
          </cell>
          <cell r="F706">
            <v>0</v>
          </cell>
        </row>
        <row r="707">
          <cell r="A707" t="str">
            <v>172905</v>
          </cell>
          <cell r="B707" t="str">
            <v>PEWITT CISD</v>
          </cell>
          <cell r="C707">
            <v>304529818</v>
          </cell>
          <cell r="D707">
            <v>304529818</v>
          </cell>
          <cell r="E707">
            <v>0</v>
          </cell>
          <cell r="F707">
            <v>0</v>
          </cell>
        </row>
        <row r="708">
          <cell r="A708" t="str">
            <v>173901</v>
          </cell>
          <cell r="B708" t="str">
            <v>MOTLEY COUNTY ISD</v>
          </cell>
          <cell r="C708">
            <v>119959995</v>
          </cell>
          <cell r="D708">
            <v>119959995</v>
          </cell>
          <cell r="E708">
            <v>0</v>
          </cell>
          <cell r="F708">
            <v>0</v>
          </cell>
        </row>
        <row r="709">
          <cell r="A709" t="str">
            <v>174901</v>
          </cell>
          <cell r="B709" t="str">
            <v>CHIRENO ISD</v>
          </cell>
          <cell r="C709">
            <v>219129911</v>
          </cell>
          <cell r="D709">
            <v>215456896</v>
          </cell>
          <cell r="E709">
            <v>7346030</v>
          </cell>
          <cell r="F709">
            <v>0</v>
          </cell>
        </row>
        <row r="710">
          <cell r="A710" t="str">
            <v>174902</v>
          </cell>
          <cell r="B710" t="str">
            <v>CUSHING ISD</v>
          </cell>
          <cell r="C710">
            <v>233788711</v>
          </cell>
          <cell r="D710">
            <v>226674911</v>
          </cell>
          <cell r="E710">
            <v>14227600</v>
          </cell>
          <cell r="F710">
            <v>0</v>
          </cell>
        </row>
        <row r="711">
          <cell r="A711" t="str">
            <v>174903</v>
          </cell>
          <cell r="B711" t="str">
            <v>GARRISON ISD</v>
          </cell>
          <cell r="C711">
            <v>155321695</v>
          </cell>
          <cell r="D711">
            <v>148222605</v>
          </cell>
          <cell r="E711">
            <v>14198180</v>
          </cell>
          <cell r="F711">
            <v>0</v>
          </cell>
        </row>
        <row r="712">
          <cell r="A712" t="str">
            <v>174904</v>
          </cell>
          <cell r="B712" t="str">
            <v>NACOGDOCHES ISD</v>
          </cell>
          <cell r="C712">
            <v>2430895302</v>
          </cell>
          <cell r="D712">
            <v>2322955727</v>
          </cell>
          <cell r="E712">
            <v>215879150</v>
          </cell>
          <cell r="F712">
            <v>0</v>
          </cell>
        </row>
        <row r="713">
          <cell r="A713" t="str">
            <v>174906</v>
          </cell>
          <cell r="B713" t="str">
            <v>WODEN ISD</v>
          </cell>
          <cell r="C713">
            <v>233196073</v>
          </cell>
          <cell r="D713">
            <v>225918533</v>
          </cell>
          <cell r="E713">
            <v>14555080</v>
          </cell>
          <cell r="F713">
            <v>0</v>
          </cell>
        </row>
        <row r="714">
          <cell r="A714" t="str">
            <v>174908</v>
          </cell>
          <cell r="B714" t="str">
            <v>CENTRAL HEIGHTS ISD</v>
          </cell>
          <cell r="C714">
            <v>150214132</v>
          </cell>
          <cell r="D714">
            <v>138831187</v>
          </cell>
          <cell r="E714">
            <v>22765890</v>
          </cell>
          <cell r="F714">
            <v>0</v>
          </cell>
        </row>
        <row r="715">
          <cell r="A715" t="str">
            <v>174909</v>
          </cell>
          <cell r="B715" t="str">
            <v>MARTINSVILLE ISD</v>
          </cell>
          <cell r="C715">
            <v>83225603</v>
          </cell>
          <cell r="D715">
            <v>79602613</v>
          </cell>
          <cell r="E715">
            <v>7245980</v>
          </cell>
          <cell r="F715">
            <v>0</v>
          </cell>
        </row>
        <row r="716">
          <cell r="A716" t="str">
            <v>174910</v>
          </cell>
          <cell r="B716" t="str">
            <v>ETOILE ISD</v>
          </cell>
          <cell r="C716">
            <v>70140035</v>
          </cell>
          <cell r="D716">
            <v>66341310</v>
          </cell>
          <cell r="E716">
            <v>7597450</v>
          </cell>
          <cell r="F716">
            <v>0</v>
          </cell>
        </row>
        <row r="717">
          <cell r="A717" t="str">
            <v>174911</v>
          </cell>
          <cell r="B717" t="str">
            <v>DOUGLASS ISD</v>
          </cell>
          <cell r="C717">
            <v>173010425</v>
          </cell>
          <cell r="D717">
            <v>163168905</v>
          </cell>
          <cell r="E717">
            <v>19683040</v>
          </cell>
          <cell r="F717">
            <v>0</v>
          </cell>
        </row>
        <row r="718">
          <cell r="A718" t="str">
            <v>175902</v>
          </cell>
          <cell r="B718" t="str">
            <v>BLOOMING GROVE ISD</v>
          </cell>
          <cell r="C718">
            <v>226487771</v>
          </cell>
          <cell r="D718">
            <v>226487771</v>
          </cell>
          <cell r="E718">
            <v>0</v>
          </cell>
          <cell r="F718">
            <v>0</v>
          </cell>
        </row>
        <row r="719">
          <cell r="A719" t="str">
            <v>175903</v>
          </cell>
          <cell r="B719" t="str">
            <v>CORSICANA ISD</v>
          </cell>
          <cell r="C719">
            <v>2027371515</v>
          </cell>
          <cell r="D719">
            <v>2027371515</v>
          </cell>
          <cell r="E719">
            <v>0</v>
          </cell>
          <cell r="F719">
            <v>0</v>
          </cell>
        </row>
        <row r="720">
          <cell r="A720" t="str">
            <v>175904</v>
          </cell>
          <cell r="B720" t="str">
            <v>DAWSON ISD</v>
          </cell>
          <cell r="C720">
            <v>179785870</v>
          </cell>
          <cell r="D720">
            <v>179785870</v>
          </cell>
          <cell r="E720">
            <v>0</v>
          </cell>
          <cell r="F720">
            <v>0</v>
          </cell>
        </row>
        <row r="721">
          <cell r="A721" t="str">
            <v>175905</v>
          </cell>
          <cell r="B721" t="str">
            <v>FROST ISD</v>
          </cell>
          <cell r="C721">
            <v>171394134</v>
          </cell>
          <cell r="D721">
            <v>171394134</v>
          </cell>
          <cell r="E721">
            <v>0</v>
          </cell>
          <cell r="F721">
            <v>0</v>
          </cell>
        </row>
        <row r="722">
          <cell r="A722" t="str">
            <v>175907</v>
          </cell>
          <cell r="B722" t="str">
            <v>KERENS ISD</v>
          </cell>
          <cell r="C722">
            <v>335315703</v>
          </cell>
          <cell r="D722">
            <v>335315703</v>
          </cell>
          <cell r="E722">
            <v>0</v>
          </cell>
          <cell r="F722">
            <v>0</v>
          </cell>
        </row>
        <row r="723">
          <cell r="A723" t="str">
            <v>175910</v>
          </cell>
          <cell r="B723" t="str">
            <v>MILDRED ISD</v>
          </cell>
          <cell r="C723">
            <v>475121381</v>
          </cell>
          <cell r="D723">
            <v>475121381</v>
          </cell>
          <cell r="E723">
            <v>0</v>
          </cell>
          <cell r="F723">
            <v>0</v>
          </cell>
        </row>
        <row r="724">
          <cell r="A724" t="str">
            <v>175911</v>
          </cell>
          <cell r="B724" t="str">
            <v>RICE ISD</v>
          </cell>
          <cell r="C724">
            <v>156138197</v>
          </cell>
          <cell r="D724">
            <v>156138197</v>
          </cell>
          <cell r="E724">
            <v>0</v>
          </cell>
          <cell r="F724">
            <v>0</v>
          </cell>
        </row>
        <row r="725">
          <cell r="A725" t="str">
            <v>176901</v>
          </cell>
          <cell r="B725" t="str">
            <v>BURKEVILLE ISD</v>
          </cell>
          <cell r="C725">
            <v>265666208</v>
          </cell>
          <cell r="D725">
            <v>259248812</v>
          </cell>
          <cell r="E725">
            <v>12834792</v>
          </cell>
          <cell r="F725">
            <v>0</v>
          </cell>
        </row>
        <row r="726">
          <cell r="A726" t="str">
            <v>176902</v>
          </cell>
          <cell r="B726" t="str">
            <v>NEWTON ISD</v>
          </cell>
          <cell r="C726">
            <v>293164013</v>
          </cell>
          <cell r="D726">
            <v>281176353</v>
          </cell>
          <cell r="E726">
            <v>23975320</v>
          </cell>
          <cell r="F726">
            <v>0</v>
          </cell>
        </row>
        <row r="727">
          <cell r="A727" t="str">
            <v>176903</v>
          </cell>
          <cell r="B727" t="str">
            <v>DEWEYVILLE ISD</v>
          </cell>
          <cell r="C727">
            <v>613086544</v>
          </cell>
          <cell r="D727">
            <v>605133426</v>
          </cell>
          <cell r="E727">
            <v>15906236</v>
          </cell>
          <cell r="F727">
            <v>0</v>
          </cell>
        </row>
        <row r="728">
          <cell r="A728" t="str">
            <v>177901</v>
          </cell>
          <cell r="B728" t="str">
            <v>ROSCOE COLLEGIATE ISD</v>
          </cell>
          <cell r="C728">
            <v>304409891</v>
          </cell>
          <cell r="D728">
            <v>304409891</v>
          </cell>
          <cell r="E728">
            <v>0</v>
          </cell>
          <cell r="F728">
            <v>0</v>
          </cell>
        </row>
        <row r="729">
          <cell r="A729" t="str">
            <v>177902</v>
          </cell>
          <cell r="B729" t="str">
            <v>SWEETWATER ISD</v>
          </cell>
          <cell r="C729">
            <v>818780801</v>
          </cell>
          <cell r="D729">
            <v>818780801</v>
          </cell>
          <cell r="E729">
            <v>0</v>
          </cell>
          <cell r="F729">
            <v>0</v>
          </cell>
        </row>
        <row r="730">
          <cell r="A730" t="str">
            <v>177903</v>
          </cell>
          <cell r="B730" t="str">
            <v>BLACKWELL CISD</v>
          </cell>
          <cell r="C730">
            <v>730228721</v>
          </cell>
          <cell r="D730">
            <v>730228721</v>
          </cell>
          <cell r="E730">
            <v>0</v>
          </cell>
          <cell r="F730">
            <v>0</v>
          </cell>
        </row>
        <row r="731">
          <cell r="A731" t="str">
            <v>177905</v>
          </cell>
          <cell r="B731" t="str">
            <v>HIGHLAND ISD</v>
          </cell>
          <cell r="C731">
            <v>275701688</v>
          </cell>
          <cell r="D731">
            <v>275701688</v>
          </cell>
          <cell r="E731">
            <v>0</v>
          </cell>
          <cell r="F731">
            <v>0</v>
          </cell>
        </row>
        <row r="732">
          <cell r="A732" t="str">
            <v>178901</v>
          </cell>
          <cell r="B732" t="str">
            <v>AGUA DULCE ISD</v>
          </cell>
          <cell r="C732">
            <v>160290554</v>
          </cell>
          <cell r="D732">
            <v>160290554</v>
          </cell>
          <cell r="E732">
            <v>0</v>
          </cell>
          <cell r="F732">
            <v>0</v>
          </cell>
        </row>
        <row r="733">
          <cell r="A733" t="str">
            <v>178902</v>
          </cell>
          <cell r="B733" t="str">
            <v>BISHOP CISD</v>
          </cell>
          <cell r="C733">
            <v>670974451</v>
          </cell>
          <cell r="D733">
            <v>656342351</v>
          </cell>
          <cell r="E733">
            <v>29264200</v>
          </cell>
          <cell r="F733">
            <v>0</v>
          </cell>
        </row>
        <row r="734">
          <cell r="A734" t="str">
            <v>178903</v>
          </cell>
          <cell r="B734" t="str">
            <v>CALALLEN ISD</v>
          </cell>
          <cell r="C734">
            <v>1655430384</v>
          </cell>
          <cell r="D734">
            <v>1655430384</v>
          </cell>
          <cell r="E734">
            <v>0</v>
          </cell>
          <cell r="F734">
            <v>0</v>
          </cell>
        </row>
        <row r="735">
          <cell r="A735" t="str">
            <v>178904</v>
          </cell>
          <cell r="B735" t="str">
            <v>CORPUS CHRISTI ISD</v>
          </cell>
          <cell r="C735">
            <v>16909954375</v>
          </cell>
          <cell r="D735">
            <v>16909954375</v>
          </cell>
          <cell r="E735">
            <v>0</v>
          </cell>
          <cell r="F735">
            <v>0</v>
          </cell>
        </row>
        <row r="736">
          <cell r="A736" t="str">
            <v>178905</v>
          </cell>
          <cell r="B736" t="str">
            <v>DRISCOLL ISD</v>
          </cell>
          <cell r="C736">
            <v>104674668</v>
          </cell>
          <cell r="D736">
            <v>104674668</v>
          </cell>
          <cell r="E736">
            <v>0</v>
          </cell>
          <cell r="F736">
            <v>0</v>
          </cell>
        </row>
        <row r="737">
          <cell r="A737" t="str">
            <v>178906</v>
          </cell>
          <cell r="B737" t="str">
            <v>LONDON ISD</v>
          </cell>
          <cell r="C737">
            <v>665233157</v>
          </cell>
          <cell r="D737">
            <v>665233157</v>
          </cell>
          <cell r="E737">
            <v>0</v>
          </cell>
          <cell r="F737">
            <v>0</v>
          </cell>
        </row>
        <row r="738">
          <cell r="A738" t="str">
            <v>178908</v>
          </cell>
          <cell r="B738" t="str">
            <v>PORT ARANSAS ISD</v>
          </cell>
          <cell r="C738">
            <v>2517101687</v>
          </cell>
          <cell r="D738">
            <v>2517101687</v>
          </cell>
          <cell r="E738">
            <v>0</v>
          </cell>
          <cell r="F738">
            <v>0</v>
          </cell>
        </row>
        <row r="739">
          <cell r="A739" t="str">
            <v>178909</v>
          </cell>
          <cell r="B739" t="str">
            <v>ROBSTOWN ISD</v>
          </cell>
          <cell r="C739">
            <v>590221735</v>
          </cell>
          <cell r="D739">
            <v>590221735</v>
          </cell>
          <cell r="E739">
            <v>0</v>
          </cell>
          <cell r="F739">
            <v>0</v>
          </cell>
        </row>
        <row r="740">
          <cell r="A740" t="str">
            <v>178912</v>
          </cell>
          <cell r="B740" t="str">
            <v>TULOSO-MIDWAY ISD</v>
          </cell>
          <cell r="C740">
            <v>3222132955</v>
          </cell>
          <cell r="D740">
            <v>3183716911</v>
          </cell>
          <cell r="E740">
            <v>76832088</v>
          </cell>
          <cell r="F740">
            <v>0</v>
          </cell>
        </row>
        <row r="741">
          <cell r="A741" t="str">
            <v>178913</v>
          </cell>
          <cell r="B741" t="str">
            <v>BANQUETE ISD</v>
          </cell>
          <cell r="C741">
            <v>590734550</v>
          </cell>
          <cell r="D741">
            <v>590734550</v>
          </cell>
          <cell r="E741">
            <v>0</v>
          </cell>
          <cell r="F741">
            <v>0</v>
          </cell>
        </row>
        <row r="742">
          <cell r="A742" t="str">
            <v>178914</v>
          </cell>
          <cell r="B742" t="str">
            <v>FLOUR BLUFF ISD</v>
          </cell>
          <cell r="C742">
            <v>3208286337</v>
          </cell>
          <cell r="D742">
            <v>3208286337</v>
          </cell>
          <cell r="E742">
            <v>0</v>
          </cell>
          <cell r="F742">
            <v>0</v>
          </cell>
        </row>
        <row r="743">
          <cell r="A743" t="str">
            <v>178915</v>
          </cell>
          <cell r="B743" t="str">
            <v>WEST OSO ISD</v>
          </cell>
          <cell r="C743">
            <v>815861567</v>
          </cell>
          <cell r="D743">
            <v>815861567</v>
          </cell>
          <cell r="E743">
            <v>0</v>
          </cell>
          <cell r="F743">
            <v>0</v>
          </cell>
        </row>
        <row r="744">
          <cell r="A744" t="str">
            <v>179901</v>
          </cell>
          <cell r="B744" t="str">
            <v>PERRYTON ISD</v>
          </cell>
          <cell r="C744">
            <v>1105255051</v>
          </cell>
          <cell r="D744">
            <v>1105255051</v>
          </cell>
          <cell r="E744">
            <v>0</v>
          </cell>
          <cell r="F744">
            <v>0</v>
          </cell>
        </row>
        <row r="745">
          <cell r="A745" t="str">
            <v>180902</v>
          </cell>
          <cell r="B745" t="str">
            <v>VEGA ISD</v>
          </cell>
          <cell r="C745">
            <v>196165233</v>
          </cell>
          <cell r="D745">
            <v>196165233</v>
          </cell>
          <cell r="E745">
            <v>0</v>
          </cell>
          <cell r="F745">
            <v>0</v>
          </cell>
        </row>
        <row r="746">
          <cell r="A746" t="str">
            <v>180903</v>
          </cell>
          <cell r="B746" t="str">
            <v>ADRIAN ISD</v>
          </cell>
          <cell r="C746">
            <v>60412852</v>
          </cell>
          <cell r="D746">
            <v>60412852</v>
          </cell>
          <cell r="E746">
            <v>0</v>
          </cell>
          <cell r="F746">
            <v>0</v>
          </cell>
        </row>
        <row r="747">
          <cell r="A747" t="str">
            <v>180904</v>
          </cell>
          <cell r="B747" t="str">
            <v>WILDORADO ISD</v>
          </cell>
          <cell r="C747">
            <v>134195021</v>
          </cell>
          <cell r="D747">
            <v>134195021</v>
          </cell>
          <cell r="E747">
            <v>0</v>
          </cell>
          <cell r="F747">
            <v>0</v>
          </cell>
        </row>
        <row r="748">
          <cell r="A748" t="str">
            <v>181901</v>
          </cell>
          <cell r="B748" t="str">
            <v>BRIDGE CITY ISD</v>
          </cell>
          <cell r="C748">
            <v>1130003017</v>
          </cell>
          <cell r="D748">
            <v>1130003017</v>
          </cell>
          <cell r="E748">
            <v>0</v>
          </cell>
          <cell r="F748">
            <v>0</v>
          </cell>
        </row>
        <row r="749">
          <cell r="A749" t="str">
            <v>181905</v>
          </cell>
          <cell r="B749" t="str">
            <v>ORANGEFIELD ISD</v>
          </cell>
          <cell r="C749">
            <v>639332306</v>
          </cell>
          <cell r="D749">
            <v>603781777</v>
          </cell>
          <cell r="E749">
            <v>71101058</v>
          </cell>
          <cell r="F749">
            <v>0</v>
          </cell>
        </row>
        <row r="750">
          <cell r="A750" t="str">
            <v>181906</v>
          </cell>
          <cell r="B750" t="str">
            <v>WEST ORANGE-COVE CISD</v>
          </cell>
          <cell r="C750">
            <v>1907109161</v>
          </cell>
          <cell r="D750">
            <v>1877565372</v>
          </cell>
          <cell r="E750">
            <v>59087578</v>
          </cell>
          <cell r="F750">
            <v>0</v>
          </cell>
        </row>
        <row r="751">
          <cell r="A751" t="str">
            <v>181907</v>
          </cell>
          <cell r="B751" t="str">
            <v>VIDOR ISD</v>
          </cell>
          <cell r="C751">
            <v>1306806360</v>
          </cell>
          <cell r="D751">
            <v>1265033071</v>
          </cell>
          <cell r="E751">
            <v>83546578</v>
          </cell>
          <cell r="F751">
            <v>0</v>
          </cell>
        </row>
        <row r="752">
          <cell r="A752" t="str">
            <v>181908</v>
          </cell>
          <cell r="B752" t="str">
            <v>LITTLE CYPRESS-MAURICEVILLE CISD</v>
          </cell>
          <cell r="C752">
            <v>1080747729</v>
          </cell>
          <cell r="D752">
            <v>1031118351</v>
          </cell>
          <cell r="E752">
            <v>99258756</v>
          </cell>
          <cell r="F752">
            <v>0</v>
          </cell>
        </row>
        <row r="753">
          <cell r="A753" t="str">
            <v>182901</v>
          </cell>
          <cell r="B753" t="str">
            <v>GORDON ISD</v>
          </cell>
          <cell r="C753">
            <v>171122825</v>
          </cell>
          <cell r="D753">
            <v>171122825</v>
          </cell>
          <cell r="E753">
            <v>0</v>
          </cell>
          <cell r="F753">
            <v>0</v>
          </cell>
        </row>
        <row r="754">
          <cell r="A754" t="str">
            <v>182902</v>
          </cell>
          <cell r="B754" t="str">
            <v>GRAFORD ISD</v>
          </cell>
          <cell r="C754">
            <v>1005547884</v>
          </cell>
          <cell r="D754">
            <v>1005547884</v>
          </cell>
          <cell r="E754">
            <v>0</v>
          </cell>
          <cell r="F754">
            <v>0</v>
          </cell>
        </row>
        <row r="755">
          <cell r="A755" t="str">
            <v>182903</v>
          </cell>
          <cell r="B755" t="str">
            <v>MINERAL WELLS ISD</v>
          </cell>
          <cell r="C755">
            <v>984534074</v>
          </cell>
          <cell r="D755">
            <v>984534074</v>
          </cell>
          <cell r="E755">
            <v>0</v>
          </cell>
          <cell r="F755">
            <v>0</v>
          </cell>
        </row>
        <row r="756">
          <cell r="A756" t="str">
            <v>182904</v>
          </cell>
          <cell r="B756" t="str">
            <v>SANTO ISD</v>
          </cell>
          <cell r="C756">
            <v>306261298</v>
          </cell>
          <cell r="D756">
            <v>306261298</v>
          </cell>
          <cell r="E756">
            <v>0</v>
          </cell>
          <cell r="F756">
            <v>0</v>
          </cell>
        </row>
        <row r="757">
          <cell r="A757" t="str">
            <v>182905</v>
          </cell>
          <cell r="B757" t="str">
            <v>STRAWN ISD</v>
          </cell>
          <cell r="C757">
            <v>57546013</v>
          </cell>
          <cell r="D757">
            <v>57546013</v>
          </cell>
          <cell r="E757">
            <v>0</v>
          </cell>
          <cell r="F757">
            <v>0</v>
          </cell>
        </row>
        <row r="758">
          <cell r="A758" t="str">
            <v>182906</v>
          </cell>
          <cell r="B758" t="str">
            <v>PALO PINTO ISD</v>
          </cell>
          <cell r="C758">
            <v>537449735</v>
          </cell>
          <cell r="D758">
            <v>528019604</v>
          </cell>
          <cell r="E758">
            <v>18860262</v>
          </cell>
          <cell r="F758">
            <v>0</v>
          </cell>
        </row>
        <row r="759">
          <cell r="A759" t="str">
            <v>183901</v>
          </cell>
          <cell r="B759" t="str">
            <v>BECKVILLE ISD</v>
          </cell>
          <cell r="C759">
            <v>384230543</v>
          </cell>
          <cell r="D759">
            <v>376381538</v>
          </cell>
          <cell r="E759">
            <v>15698010</v>
          </cell>
          <cell r="F759">
            <v>0</v>
          </cell>
        </row>
        <row r="760">
          <cell r="A760" t="str">
            <v>183902</v>
          </cell>
          <cell r="B760" t="str">
            <v>CARTHAGE ISD</v>
          </cell>
          <cell r="C760">
            <v>3506472412</v>
          </cell>
          <cell r="D760">
            <v>3456966507</v>
          </cell>
          <cell r="E760">
            <v>99011810</v>
          </cell>
          <cell r="F760">
            <v>0</v>
          </cell>
        </row>
        <row r="761">
          <cell r="A761" t="str">
            <v>183904</v>
          </cell>
          <cell r="B761" t="str">
            <v>GARY ISD</v>
          </cell>
          <cell r="C761">
            <v>168167326</v>
          </cell>
          <cell r="D761">
            <v>162856201</v>
          </cell>
          <cell r="E761">
            <v>10622250</v>
          </cell>
          <cell r="F761">
            <v>0</v>
          </cell>
        </row>
        <row r="762">
          <cell r="A762" t="str">
            <v>184901</v>
          </cell>
          <cell r="B762" t="str">
            <v>POOLVILLE ISD</v>
          </cell>
          <cell r="C762">
            <v>236169453</v>
          </cell>
          <cell r="D762">
            <v>236169453</v>
          </cell>
          <cell r="E762">
            <v>0</v>
          </cell>
          <cell r="F762">
            <v>0</v>
          </cell>
        </row>
        <row r="763">
          <cell r="A763" t="str">
            <v>184902</v>
          </cell>
          <cell r="B763" t="str">
            <v>SPRINGTOWN ISD</v>
          </cell>
          <cell r="C763">
            <v>1397070126</v>
          </cell>
          <cell r="D763">
            <v>1397070126</v>
          </cell>
          <cell r="E763">
            <v>0</v>
          </cell>
          <cell r="F763">
            <v>0</v>
          </cell>
        </row>
        <row r="764">
          <cell r="A764" t="str">
            <v>184903</v>
          </cell>
          <cell r="B764" t="str">
            <v>WEATHERFORD ISD</v>
          </cell>
          <cell r="C764">
            <v>4934703078</v>
          </cell>
          <cell r="D764">
            <v>4934703078</v>
          </cell>
          <cell r="E764">
            <v>0</v>
          </cell>
          <cell r="F764">
            <v>0</v>
          </cell>
        </row>
        <row r="765">
          <cell r="A765" t="str">
            <v>184904</v>
          </cell>
          <cell r="B765" t="str">
            <v>MILLSAP ISD</v>
          </cell>
          <cell r="C765">
            <v>457423250</v>
          </cell>
          <cell r="D765">
            <v>457423250</v>
          </cell>
          <cell r="E765">
            <v>0</v>
          </cell>
          <cell r="F765">
            <v>0</v>
          </cell>
        </row>
        <row r="766">
          <cell r="A766" t="str">
            <v>184907</v>
          </cell>
          <cell r="B766" t="str">
            <v>ALEDO ISD</v>
          </cell>
          <cell r="C766">
            <v>4064470096</v>
          </cell>
          <cell r="D766">
            <v>4064470096</v>
          </cell>
          <cell r="E766">
            <v>0</v>
          </cell>
          <cell r="F766">
            <v>0</v>
          </cell>
        </row>
        <row r="767">
          <cell r="A767" t="str">
            <v>184908</v>
          </cell>
          <cell r="B767" t="str">
            <v>PEASTER ISD</v>
          </cell>
          <cell r="C767">
            <v>409594074</v>
          </cell>
          <cell r="D767">
            <v>409594074</v>
          </cell>
          <cell r="E767">
            <v>0</v>
          </cell>
          <cell r="F767">
            <v>0</v>
          </cell>
        </row>
        <row r="768">
          <cell r="A768" t="str">
            <v>184909</v>
          </cell>
          <cell r="B768" t="str">
            <v>BROCK ISD</v>
          </cell>
          <cell r="C768">
            <v>771092895</v>
          </cell>
          <cell r="D768">
            <v>771092895</v>
          </cell>
          <cell r="E768">
            <v>0</v>
          </cell>
          <cell r="F768">
            <v>0</v>
          </cell>
        </row>
        <row r="769">
          <cell r="A769" t="str">
            <v>184911</v>
          </cell>
          <cell r="B769" t="str">
            <v>GARNER ISD</v>
          </cell>
          <cell r="C769">
            <v>197541276</v>
          </cell>
          <cell r="D769">
            <v>197541276</v>
          </cell>
          <cell r="E769">
            <v>0</v>
          </cell>
          <cell r="F769">
            <v>0</v>
          </cell>
        </row>
        <row r="770">
          <cell r="A770" t="str">
            <v>185901</v>
          </cell>
          <cell r="B770" t="str">
            <v>BOVINA ISD</v>
          </cell>
          <cell r="C770">
            <v>117098434</v>
          </cell>
          <cell r="D770">
            <v>117098434</v>
          </cell>
          <cell r="E770">
            <v>0</v>
          </cell>
          <cell r="F770">
            <v>0</v>
          </cell>
        </row>
        <row r="771">
          <cell r="A771" t="str">
            <v>185902</v>
          </cell>
          <cell r="B771" t="str">
            <v>FARWELL ISD</v>
          </cell>
          <cell r="C771">
            <v>174543654</v>
          </cell>
          <cell r="D771">
            <v>174543654</v>
          </cell>
          <cell r="E771">
            <v>0</v>
          </cell>
          <cell r="F771">
            <v>0</v>
          </cell>
        </row>
        <row r="772">
          <cell r="A772" t="str">
            <v>185903</v>
          </cell>
          <cell r="B772" t="str">
            <v>FRIONA ISD</v>
          </cell>
          <cell r="C772">
            <v>409272757</v>
          </cell>
          <cell r="D772">
            <v>409272757</v>
          </cell>
          <cell r="E772">
            <v>0</v>
          </cell>
          <cell r="F772">
            <v>0</v>
          </cell>
        </row>
        <row r="773">
          <cell r="A773" t="str">
            <v>185904</v>
          </cell>
          <cell r="B773" t="str">
            <v>LAZBUDDIE ISD</v>
          </cell>
          <cell r="C773">
            <v>63405208</v>
          </cell>
          <cell r="D773">
            <v>63405208</v>
          </cell>
          <cell r="E773">
            <v>0</v>
          </cell>
          <cell r="F773">
            <v>0</v>
          </cell>
        </row>
        <row r="774">
          <cell r="A774" t="str">
            <v>186901</v>
          </cell>
          <cell r="B774" t="str">
            <v>BUENA VISTA ISD</v>
          </cell>
          <cell r="C774">
            <v>747906616</v>
          </cell>
          <cell r="D774">
            <v>747483641</v>
          </cell>
          <cell r="E774">
            <v>845950</v>
          </cell>
          <cell r="F774">
            <v>0</v>
          </cell>
        </row>
        <row r="775">
          <cell r="A775" t="str">
            <v>186902</v>
          </cell>
          <cell r="B775" t="str">
            <v>FORT STOCKTON ISD</v>
          </cell>
          <cell r="C775">
            <v>2334425674</v>
          </cell>
          <cell r="D775">
            <v>2313716664</v>
          </cell>
          <cell r="E775">
            <v>41418020</v>
          </cell>
          <cell r="F775">
            <v>0</v>
          </cell>
        </row>
        <row r="776">
          <cell r="A776" t="str">
            <v>186903</v>
          </cell>
          <cell r="B776" t="str">
            <v>IRAAN-SHEFFIELD ISD</v>
          </cell>
          <cell r="C776">
            <v>1159155309</v>
          </cell>
          <cell r="D776">
            <v>1156943369</v>
          </cell>
          <cell r="E776">
            <v>4423880</v>
          </cell>
          <cell r="F776">
            <v>0</v>
          </cell>
        </row>
        <row r="777">
          <cell r="A777" t="str">
            <v>187901</v>
          </cell>
          <cell r="B777" t="str">
            <v>BIG SANDY ISD</v>
          </cell>
          <cell r="C777">
            <v>259667343</v>
          </cell>
          <cell r="D777">
            <v>255121140</v>
          </cell>
          <cell r="E777">
            <v>9092406</v>
          </cell>
          <cell r="F777">
            <v>0</v>
          </cell>
        </row>
        <row r="778">
          <cell r="A778" t="str">
            <v>187903</v>
          </cell>
          <cell r="B778" t="str">
            <v>GOODRICH ISD</v>
          </cell>
          <cell r="C778">
            <v>121559652</v>
          </cell>
          <cell r="D778">
            <v>121559652</v>
          </cell>
          <cell r="E778">
            <v>0</v>
          </cell>
          <cell r="F778">
            <v>0</v>
          </cell>
        </row>
        <row r="779">
          <cell r="A779" t="str">
            <v>187904</v>
          </cell>
          <cell r="B779" t="str">
            <v>CORRIGAN-CAMDEN ISD</v>
          </cell>
          <cell r="C779">
            <v>414407071</v>
          </cell>
          <cell r="D779">
            <v>405965599</v>
          </cell>
          <cell r="E779">
            <v>16882944</v>
          </cell>
          <cell r="F779">
            <v>0</v>
          </cell>
        </row>
        <row r="780">
          <cell r="A780" t="str">
            <v>187906</v>
          </cell>
          <cell r="B780" t="str">
            <v>LEGGETT ISD</v>
          </cell>
          <cell r="C780">
            <v>97459808</v>
          </cell>
          <cell r="D780">
            <v>97459808</v>
          </cell>
          <cell r="E780">
            <v>0</v>
          </cell>
          <cell r="F780">
            <v>0</v>
          </cell>
        </row>
        <row r="781">
          <cell r="A781" t="str">
            <v>187907</v>
          </cell>
          <cell r="B781" t="str">
            <v>LIVINGSTON ISD</v>
          </cell>
          <cell r="C781">
            <v>1730804634</v>
          </cell>
          <cell r="D781">
            <v>1730804634</v>
          </cell>
          <cell r="E781">
            <v>0</v>
          </cell>
          <cell r="F781">
            <v>0</v>
          </cell>
        </row>
        <row r="782">
          <cell r="A782" t="str">
            <v>187910</v>
          </cell>
          <cell r="B782" t="str">
            <v>ONALASKA ISD</v>
          </cell>
          <cell r="C782">
            <v>600255486</v>
          </cell>
          <cell r="D782">
            <v>600255486</v>
          </cell>
          <cell r="E782">
            <v>0</v>
          </cell>
          <cell r="F782">
            <v>0</v>
          </cell>
        </row>
        <row r="783">
          <cell r="A783" t="str">
            <v>188901</v>
          </cell>
          <cell r="B783" t="str">
            <v>AMARILLO ISD</v>
          </cell>
          <cell r="C783">
            <v>9141799997</v>
          </cell>
          <cell r="D783">
            <v>9141799997</v>
          </cell>
          <cell r="E783">
            <v>0</v>
          </cell>
          <cell r="F783">
            <v>0</v>
          </cell>
        </row>
        <row r="784">
          <cell r="A784" t="str">
            <v>188902</v>
          </cell>
          <cell r="B784" t="str">
            <v>RIVER ROAD ISD</v>
          </cell>
          <cell r="C784">
            <v>311778738</v>
          </cell>
          <cell r="D784">
            <v>311778738</v>
          </cell>
          <cell r="E784">
            <v>0</v>
          </cell>
          <cell r="F784">
            <v>0</v>
          </cell>
        </row>
        <row r="785">
          <cell r="A785" t="str">
            <v>188903</v>
          </cell>
          <cell r="B785" t="str">
            <v>HIGHLAND PARK ISD</v>
          </cell>
          <cell r="C785">
            <v>1356080382</v>
          </cell>
          <cell r="D785">
            <v>1356080382</v>
          </cell>
          <cell r="E785">
            <v>0</v>
          </cell>
          <cell r="F785">
            <v>0</v>
          </cell>
        </row>
        <row r="786">
          <cell r="A786" t="str">
            <v>188904</v>
          </cell>
          <cell r="B786" t="str">
            <v>BUSHLAND ISD</v>
          </cell>
          <cell r="C786">
            <v>1393159137</v>
          </cell>
          <cell r="D786">
            <v>1393159137</v>
          </cell>
          <cell r="E786">
            <v>0</v>
          </cell>
          <cell r="F786">
            <v>0</v>
          </cell>
        </row>
        <row r="787">
          <cell r="A787" t="str">
            <v>189901</v>
          </cell>
          <cell r="B787" t="str">
            <v>MARFA ISD</v>
          </cell>
          <cell r="C787">
            <v>433102418</v>
          </cell>
          <cell r="D787">
            <v>433102418</v>
          </cell>
          <cell r="E787">
            <v>0</v>
          </cell>
          <cell r="F787">
            <v>0</v>
          </cell>
        </row>
        <row r="788">
          <cell r="A788" t="str">
            <v>189902</v>
          </cell>
          <cell r="B788" t="str">
            <v>PRESIDIO ISD</v>
          </cell>
          <cell r="C788">
            <v>205679198</v>
          </cell>
          <cell r="D788">
            <v>205679198</v>
          </cell>
          <cell r="E788">
            <v>0</v>
          </cell>
          <cell r="F788">
            <v>0</v>
          </cell>
        </row>
        <row r="789">
          <cell r="A789" t="str">
            <v>190903</v>
          </cell>
          <cell r="B789" t="str">
            <v>RAINS ISD</v>
          </cell>
          <cell r="C789">
            <v>704703925</v>
          </cell>
          <cell r="D789">
            <v>704703925</v>
          </cell>
          <cell r="E789">
            <v>0</v>
          </cell>
          <cell r="F789">
            <v>0</v>
          </cell>
        </row>
        <row r="790">
          <cell r="A790" t="str">
            <v>191901</v>
          </cell>
          <cell r="B790" t="str">
            <v>CANYON ISD</v>
          </cell>
          <cell r="C790">
            <v>5246907277</v>
          </cell>
          <cell r="D790">
            <v>5246907277</v>
          </cell>
          <cell r="E790">
            <v>0</v>
          </cell>
          <cell r="F790">
            <v>0</v>
          </cell>
        </row>
        <row r="791">
          <cell r="A791" t="str">
            <v>192901</v>
          </cell>
          <cell r="B791" t="str">
            <v>REAGAN COUNTY ISD</v>
          </cell>
          <cell r="C791">
            <v>4717107344</v>
          </cell>
          <cell r="D791">
            <v>4712679622</v>
          </cell>
          <cell r="E791">
            <v>8855444</v>
          </cell>
          <cell r="F791">
            <v>0</v>
          </cell>
        </row>
        <row r="792">
          <cell r="A792" t="str">
            <v>193902</v>
          </cell>
          <cell r="B792" t="str">
            <v>LEAKEY ISD</v>
          </cell>
          <cell r="C792">
            <v>417644043</v>
          </cell>
          <cell r="D792">
            <v>417644043</v>
          </cell>
          <cell r="E792">
            <v>0</v>
          </cell>
          <cell r="F792">
            <v>0</v>
          </cell>
        </row>
        <row r="793">
          <cell r="A793" t="str">
            <v>194902</v>
          </cell>
          <cell r="B793" t="str">
            <v>AVERY ISD</v>
          </cell>
          <cell r="C793">
            <v>52683920</v>
          </cell>
          <cell r="D793">
            <v>52683920</v>
          </cell>
          <cell r="E793">
            <v>0</v>
          </cell>
          <cell r="F793">
            <v>0</v>
          </cell>
        </row>
        <row r="794">
          <cell r="A794" t="str">
            <v>194903</v>
          </cell>
          <cell r="B794" t="str">
            <v>RIVERCREST ISD</v>
          </cell>
          <cell r="C794">
            <v>260083046</v>
          </cell>
          <cell r="D794">
            <v>260083046</v>
          </cell>
          <cell r="E794">
            <v>0</v>
          </cell>
          <cell r="F794">
            <v>0</v>
          </cell>
        </row>
        <row r="795">
          <cell r="A795" t="str">
            <v>194904</v>
          </cell>
          <cell r="B795" t="str">
            <v>CLARKSVILLE ISD</v>
          </cell>
          <cell r="C795">
            <v>229993706</v>
          </cell>
          <cell r="D795">
            <v>229993706</v>
          </cell>
          <cell r="E795">
            <v>0</v>
          </cell>
          <cell r="F795">
            <v>0</v>
          </cell>
        </row>
        <row r="796">
          <cell r="A796" t="str">
            <v>194905</v>
          </cell>
          <cell r="B796" t="str">
            <v>DETROIT ISD</v>
          </cell>
          <cell r="C796">
            <v>74083660</v>
          </cell>
          <cell r="D796">
            <v>74083660</v>
          </cell>
          <cell r="E796">
            <v>0</v>
          </cell>
          <cell r="F796">
            <v>0</v>
          </cell>
        </row>
        <row r="797">
          <cell r="A797" t="str">
            <v>195901</v>
          </cell>
          <cell r="B797" t="str">
            <v>PECOS-BARSTOW-TOYAH ISD</v>
          </cell>
          <cell r="C797">
            <v>18214455905</v>
          </cell>
          <cell r="D797">
            <v>18214455905</v>
          </cell>
          <cell r="E797">
            <v>0</v>
          </cell>
          <cell r="F797">
            <v>0</v>
          </cell>
        </row>
        <row r="798">
          <cell r="A798" t="str">
            <v>195902</v>
          </cell>
          <cell r="B798" t="str">
            <v>BALMORHEA ISD</v>
          </cell>
          <cell r="C798">
            <v>685650113</v>
          </cell>
          <cell r="D798">
            <v>685650113</v>
          </cell>
          <cell r="E798">
            <v>0</v>
          </cell>
          <cell r="F798">
            <v>0</v>
          </cell>
        </row>
        <row r="799">
          <cell r="A799" t="str">
            <v>196901</v>
          </cell>
          <cell r="B799" t="str">
            <v>AUSTWELL-TIVOLI ISD</v>
          </cell>
          <cell r="C799">
            <v>263809028</v>
          </cell>
          <cell r="D799">
            <v>262575893</v>
          </cell>
          <cell r="E799">
            <v>2466270</v>
          </cell>
          <cell r="F799">
            <v>0</v>
          </cell>
        </row>
        <row r="800">
          <cell r="A800" t="str">
            <v>196902</v>
          </cell>
          <cell r="B800" t="str">
            <v>WOODSBORO ISD</v>
          </cell>
          <cell r="C800">
            <v>314545018</v>
          </cell>
          <cell r="D800">
            <v>314545018</v>
          </cell>
          <cell r="E800">
            <v>0</v>
          </cell>
          <cell r="F800">
            <v>0</v>
          </cell>
        </row>
        <row r="801">
          <cell r="A801" t="str">
            <v>196903</v>
          </cell>
          <cell r="B801" t="str">
            <v>REFUGIO ISD</v>
          </cell>
          <cell r="C801">
            <v>412453973</v>
          </cell>
          <cell r="D801">
            <v>412453973</v>
          </cell>
          <cell r="E801">
            <v>0</v>
          </cell>
          <cell r="F801">
            <v>0</v>
          </cell>
        </row>
        <row r="802">
          <cell r="A802" t="str">
            <v>197902</v>
          </cell>
          <cell r="B802" t="str">
            <v>MIAMI ISD</v>
          </cell>
          <cell r="C802">
            <v>592169223</v>
          </cell>
          <cell r="D802">
            <v>591083194</v>
          </cell>
          <cell r="E802">
            <v>2172058</v>
          </cell>
          <cell r="F802">
            <v>0</v>
          </cell>
        </row>
        <row r="803">
          <cell r="A803" t="str">
            <v>198901</v>
          </cell>
          <cell r="B803" t="str">
            <v>BREMOND ISD</v>
          </cell>
          <cell r="C803">
            <v>279617143</v>
          </cell>
          <cell r="D803">
            <v>279617143</v>
          </cell>
          <cell r="E803">
            <v>0</v>
          </cell>
          <cell r="F803">
            <v>0</v>
          </cell>
        </row>
        <row r="804">
          <cell r="A804" t="str">
            <v>198902</v>
          </cell>
          <cell r="B804" t="str">
            <v>CALVERT ISD</v>
          </cell>
          <cell r="C804">
            <v>130250406</v>
          </cell>
          <cell r="D804">
            <v>130250406</v>
          </cell>
          <cell r="E804">
            <v>0</v>
          </cell>
          <cell r="F804">
            <v>0</v>
          </cell>
        </row>
        <row r="805">
          <cell r="A805" t="str">
            <v>198903</v>
          </cell>
          <cell r="B805" t="str">
            <v>FRANKLIN ISD</v>
          </cell>
          <cell r="C805">
            <v>1703078109</v>
          </cell>
          <cell r="D805">
            <v>1703078109</v>
          </cell>
          <cell r="E805">
            <v>0</v>
          </cell>
          <cell r="F805">
            <v>0</v>
          </cell>
        </row>
        <row r="806">
          <cell r="A806" t="str">
            <v>198905</v>
          </cell>
          <cell r="B806" t="str">
            <v>HEARNE ISD</v>
          </cell>
          <cell r="C806">
            <v>479917379</v>
          </cell>
          <cell r="D806">
            <v>479917379</v>
          </cell>
          <cell r="E806">
            <v>0</v>
          </cell>
          <cell r="F806">
            <v>0</v>
          </cell>
        </row>
        <row r="807">
          <cell r="A807" t="str">
            <v>198906</v>
          </cell>
          <cell r="B807" t="str">
            <v>MUMFORD ISD</v>
          </cell>
          <cell r="C807">
            <v>112793502</v>
          </cell>
          <cell r="D807">
            <v>112793502</v>
          </cell>
          <cell r="E807">
            <v>0</v>
          </cell>
          <cell r="F807">
            <v>0</v>
          </cell>
        </row>
        <row r="808">
          <cell r="A808" t="str">
            <v>199901</v>
          </cell>
          <cell r="B808" t="str">
            <v>ROCKWALL ISD</v>
          </cell>
          <cell r="C808">
            <v>10264155392</v>
          </cell>
          <cell r="D808">
            <v>10264155392</v>
          </cell>
          <cell r="E808">
            <v>0</v>
          </cell>
          <cell r="F808">
            <v>0</v>
          </cell>
        </row>
        <row r="809">
          <cell r="A809" t="str">
            <v>199902</v>
          </cell>
          <cell r="B809" t="str">
            <v>ROYSE CITY ISD</v>
          </cell>
          <cell r="C809">
            <v>2280519123</v>
          </cell>
          <cell r="D809">
            <v>2280519123</v>
          </cell>
          <cell r="E809">
            <v>0</v>
          </cell>
          <cell r="F809">
            <v>0</v>
          </cell>
        </row>
        <row r="810">
          <cell r="A810" t="str">
            <v>200901</v>
          </cell>
          <cell r="B810" t="str">
            <v>BALLINGER ISD</v>
          </cell>
          <cell r="C810">
            <v>383524787</v>
          </cell>
          <cell r="D810">
            <v>383524787</v>
          </cell>
          <cell r="E810">
            <v>0</v>
          </cell>
          <cell r="F810">
            <v>0</v>
          </cell>
        </row>
        <row r="811">
          <cell r="A811" t="str">
            <v>200902</v>
          </cell>
          <cell r="B811" t="str">
            <v>MILES ISD</v>
          </cell>
          <cell r="C811">
            <v>108531435</v>
          </cell>
          <cell r="D811">
            <v>108531435</v>
          </cell>
          <cell r="E811">
            <v>0</v>
          </cell>
          <cell r="F811">
            <v>0</v>
          </cell>
        </row>
        <row r="812">
          <cell r="A812" t="str">
            <v>200904</v>
          </cell>
          <cell r="B812" t="str">
            <v>WINTERS ISD</v>
          </cell>
          <cell r="C812">
            <v>245925455</v>
          </cell>
          <cell r="D812">
            <v>245925455</v>
          </cell>
          <cell r="E812">
            <v>0</v>
          </cell>
          <cell r="F812">
            <v>0</v>
          </cell>
        </row>
        <row r="813">
          <cell r="A813" t="str">
            <v>200906</v>
          </cell>
          <cell r="B813" t="str">
            <v>OLFEN ISD</v>
          </cell>
          <cell r="C813">
            <v>13606086</v>
          </cell>
          <cell r="D813">
            <v>13606086</v>
          </cell>
          <cell r="E813">
            <v>0</v>
          </cell>
          <cell r="F813">
            <v>0</v>
          </cell>
        </row>
        <row r="814">
          <cell r="A814" t="str">
            <v>201902</v>
          </cell>
          <cell r="B814" t="str">
            <v>HENDERSON ISD</v>
          </cell>
          <cell r="C814">
            <v>1601256733</v>
          </cell>
          <cell r="D814">
            <v>1543312728</v>
          </cell>
          <cell r="E814">
            <v>115888010</v>
          </cell>
          <cell r="F814">
            <v>0</v>
          </cell>
        </row>
        <row r="815">
          <cell r="A815" t="str">
            <v>201903</v>
          </cell>
          <cell r="B815" t="str">
            <v>LANEVILLE ISD</v>
          </cell>
          <cell r="C815">
            <v>98363601</v>
          </cell>
          <cell r="D815">
            <v>94703511</v>
          </cell>
          <cell r="E815">
            <v>7320180</v>
          </cell>
          <cell r="F815">
            <v>0</v>
          </cell>
        </row>
        <row r="816">
          <cell r="A816" t="str">
            <v>201904</v>
          </cell>
          <cell r="B816" t="str">
            <v>LEVERETTS CHAPEL ISD</v>
          </cell>
          <cell r="C816">
            <v>34060580</v>
          </cell>
          <cell r="D816">
            <v>32902140</v>
          </cell>
          <cell r="E816">
            <v>2316880</v>
          </cell>
          <cell r="F816">
            <v>0</v>
          </cell>
        </row>
        <row r="817">
          <cell r="A817" t="str">
            <v>201907</v>
          </cell>
          <cell r="B817" t="str">
            <v>MOUNT ENTERPRISE ISD</v>
          </cell>
          <cell r="C817">
            <v>64299376</v>
          </cell>
          <cell r="D817">
            <v>60216576</v>
          </cell>
          <cell r="E817">
            <v>8165600</v>
          </cell>
          <cell r="F817">
            <v>0</v>
          </cell>
        </row>
        <row r="818">
          <cell r="A818" t="str">
            <v>201908</v>
          </cell>
          <cell r="B818" t="str">
            <v>OVERTON ISD</v>
          </cell>
          <cell r="C818">
            <v>79609114</v>
          </cell>
          <cell r="D818">
            <v>74897779</v>
          </cell>
          <cell r="E818">
            <v>9422670</v>
          </cell>
          <cell r="F818">
            <v>0</v>
          </cell>
        </row>
        <row r="819">
          <cell r="A819" t="str">
            <v>201910</v>
          </cell>
          <cell r="B819" t="str">
            <v>TATUM ISD</v>
          </cell>
          <cell r="C819">
            <v>928258120</v>
          </cell>
          <cell r="D819">
            <v>909621565</v>
          </cell>
          <cell r="E819">
            <v>37273110</v>
          </cell>
          <cell r="F819">
            <v>0</v>
          </cell>
        </row>
        <row r="820">
          <cell r="A820" t="str">
            <v>201913</v>
          </cell>
          <cell r="B820" t="str">
            <v>CARLISLE ISD</v>
          </cell>
          <cell r="C820">
            <v>147274351</v>
          </cell>
          <cell r="D820">
            <v>142295399</v>
          </cell>
          <cell r="E820">
            <v>9957904</v>
          </cell>
          <cell r="F820">
            <v>0</v>
          </cell>
        </row>
        <row r="821">
          <cell r="A821" t="str">
            <v>201914</v>
          </cell>
          <cell r="B821" t="str">
            <v>WEST RUSK COUNTY CONSOLIDATED ISD</v>
          </cell>
          <cell r="C821">
            <v>380205679</v>
          </cell>
          <cell r="D821">
            <v>369275984</v>
          </cell>
          <cell r="E821">
            <v>21859390</v>
          </cell>
          <cell r="F821">
            <v>0</v>
          </cell>
        </row>
        <row r="822">
          <cell r="A822" t="str">
            <v>202903</v>
          </cell>
          <cell r="B822" t="str">
            <v>HEMPHILL ISD</v>
          </cell>
          <cell r="C822">
            <v>686120756</v>
          </cell>
          <cell r="D822">
            <v>686120756</v>
          </cell>
          <cell r="E822">
            <v>0</v>
          </cell>
          <cell r="F822">
            <v>0</v>
          </cell>
        </row>
        <row r="823">
          <cell r="A823" t="str">
            <v>202905</v>
          </cell>
          <cell r="B823" t="str">
            <v>WEST SABINE ISD</v>
          </cell>
          <cell r="C823">
            <v>163593419</v>
          </cell>
          <cell r="D823">
            <v>159343785</v>
          </cell>
          <cell r="E823">
            <v>8499268</v>
          </cell>
          <cell r="F823">
            <v>0</v>
          </cell>
        </row>
        <row r="824">
          <cell r="A824" t="str">
            <v>203901</v>
          </cell>
          <cell r="B824" t="str">
            <v>SAN AUGUSTINE ISD</v>
          </cell>
          <cell r="C824">
            <v>446510175</v>
          </cell>
          <cell r="D824">
            <v>446510175</v>
          </cell>
          <cell r="E824">
            <v>0</v>
          </cell>
          <cell r="F824">
            <v>0</v>
          </cell>
        </row>
        <row r="825">
          <cell r="A825" t="str">
            <v>203902</v>
          </cell>
          <cell r="B825" t="str">
            <v>BROADDUS ISD</v>
          </cell>
          <cell r="C825">
            <v>696358043</v>
          </cell>
          <cell r="D825">
            <v>696358043</v>
          </cell>
          <cell r="E825">
            <v>0</v>
          </cell>
          <cell r="F825">
            <v>0</v>
          </cell>
        </row>
        <row r="826">
          <cell r="A826" t="str">
            <v>204901</v>
          </cell>
          <cell r="B826" t="str">
            <v>COLDSPRING-OAKHURST CISD</v>
          </cell>
          <cell r="C826">
            <v>1380680069</v>
          </cell>
          <cell r="D826">
            <v>1380680069</v>
          </cell>
          <cell r="E826">
            <v>0</v>
          </cell>
          <cell r="F826">
            <v>0</v>
          </cell>
        </row>
        <row r="827">
          <cell r="A827" t="str">
            <v>204904</v>
          </cell>
          <cell r="B827" t="str">
            <v>SHEPHERD ISD</v>
          </cell>
          <cell r="C827">
            <v>474868655</v>
          </cell>
          <cell r="D827">
            <v>474868655</v>
          </cell>
          <cell r="E827">
            <v>0</v>
          </cell>
          <cell r="F827">
            <v>0</v>
          </cell>
        </row>
        <row r="828">
          <cell r="A828" t="str">
            <v>205901</v>
          </cell>
          <cell r="B828" t="str">
            <v>ARANSAS PASS ISD</v>
          </cell>
          <cell r="C828">
            <v>776001334</v>
          </cell>
          <cell r="D828">
            <v>776001334</v>
          </cell>
          <cell r="E828">
            <v>0</v>
          </cell>
          <cell r="F828">
            <v>0</v>
          </cell>
        </row>
        <row r="829">
          <cell r="A829" t="str">
            <v>205902</v>
          </cell>
          <cell r="B829" t="str">
            <v>GREGORY-PORTLAND ISD</v>
          </cell>
          <cell r="C829">
            <v>2466934759</v>
          </cell>
          <cell r="D829">
            <v>2466934759</v>
          </cell>
          <cell r="E829">
            <v>0</v>
          </cell>
          <cell r="F829">
            <v>0</v>
          </cell>
        </row>
        <row r="830">
          <cell r="A830" t="str">
            <v>205903</v>
          </cell>
          <cell r="B830" t="str">
            <v>INGLESIDE ISD</v>
          </cell>
          <cell r="C830">
            <v>2058744894</v>
          </cell>
          <cell r="D830">
            <v>2058744894</v>
          </cell>
          <cell r="E830">
            <v>0</v>
          </cell>
          <cell r="F830">
            <v>0</v>
          </cell>
        </row>
        <row r="831">
          <cell r="A831" t="str">
            <v>205904</v>
          </cell>
          <cell r="B831" t="str">
            <v>MATHIS ISD</v>
          </cell>
          <cell r="C831">
            <v>369858354</v>
          </cell>
          <cell r="D831">
            <v>369858354</v>
          </cell>
          <cell r="E831">
            <v>0</v>
          </cell>
          <cell r="F831">
            <v>0</v>
          </cell>
        </row>
        <row r="832">
          <cell r="A832" t="str">
            <v>205905</v>
          </cell>
          <cell r="B832" t="str">
            <v>ODEM-EDROY ISD</v>
          </cell>
          <cell r="C832">
            <v>331992597</v>
          </cell>
          <cell r="D832">
            <v>331992597</v>
          </cell>
          <cell r="E832">
            <v>0</v>
          </cell>
          <cell r="F832">
            <v>0</v>
          </cell>
        </row>
        <row r="833">
          <cell r="A833" t="str">
            <v>205906</v>
          </cell>
          <cell r="B833" t="str">
            <v>SINTON ISD</v>
          </cell>
          <cell r="C833">
            <v>691841816</v>
          </cell>
          <cell r="D833">
            <v>691841816</v>
          </cell>
          <cell r="E833">
            <v>0</v>
          </cell>
          <cell r="F833">
            <v>0</v>
          </cell>
        </row>
        <row r="834">
          <cell r="A834" t="str">
            <v>205907</v>
          </cell>
          <cell r="B834" t="str">
            <v>TAFT ISD</v>
          </cell>
          <cell r="C834">
            <v>453252657</v>
          </cell>
          <cell r="D834">
            <v>453252657</v>
          </cell>
          <cell r="E834">
            <v>0</v>
          </cell>
          <cell r="F834">
            <v>0</v>
          </cell>
        </row>
        <row r="835">
          <cell r="A835" t="str">
            <v>206901</v>
          </cell>
          <cell r="B835" t="str">
            <v>SAN SABA ISD</v>
          </cell>
          <cell r="C835">
            <v>318963460</v>
          </cell>
          <cell r="D835">
            <v>318963460</v>
          </cell>
          <cell r="E835">
            <v>0</v>
          </cell>
          <cell r="F835">
            <v>0</v>
          </cell>
        </row>
        <row r="836">
          <cell r="A836" t="str">
            <v>206902</v>
          </cell>
          <cell r="B836" t="str">
            <v>RICHLAND SPRINGS ISD</v>
          </cell>
          <cell r="C836">
            <v>92972026</v>
          </cell>
          <cell r="D836">
            <v>92972026</v>
          </cell>
          <cell r="E836">
            <v>0</v>
          </cell>
          <cell r="F836">
            <v>0</v>
          </cell>
        </row>
        <row r="837">
          <cell r="A837" t="str">
            <v>206903</v>
          </cell>
          <cell r="B837" t="str">
            <v>CHEROKEE ISD</v>
          </cell>
          <cell r="C837">
            <v>67439709</v>
          </cell>
          <cell r="D837">
            <v>67439709</v>
          </cell>
          <cell r="E837">
            <v>0</v>
          </cell>
          <cell r="F837">
            <v>0</v>
          </cell>
        </row>
        <row r="838">
          <cell r="A838" t="str">
            <v>207901</v>
          </cell>
          <cell r="B838" t="str">
            <v>SCHLEICHER ISD</v>
          </cell>
          <cell r="C838">
            <v>291032867</v>
          </cell>
          <cell r="D838">
            <v>287198589</v>
          </cell>
          <cell r="E838">
            <v>7668556</v>
          </cell>
          <cell r="F838">
            <v>0</v>
          </cell>
        </row>
        <row r="839">
          <cell r="A839" t="str">
            <v>208901</v>
          </cell>
          <cell r="B839" t="str">
            <v>HERMLEIGH ISD</v>
          </cell>
          <cell r="C839">
            <v>296968706</v>
          </cell>
          <cell r="D839">
            <v>296968706</v>
          </cell>
          <cell r="E839">
            <v>0</v>
          </cell>
          <cell r="F839">
            <v>0</v>
          </cell>
        </row>
        <row r="840">
          <cell r="A840" t="str">
            <v>208902</v>
          </cell>
          <cell r="B840" t="str">
            <v>SNYDER ISD</v>
          </cell>
          <cell r="C840">
            <v>2697337900</v>
          </cell>
          <cell r="D840">
            <v>2697337900</v>
          </cell>
          <cell r="E840">
            <v>0</v>
          </cell>
          <cell r="F840">
            <v>0</v>
          </cell>
        </row>
        <row r="841">
          <cell r="A841" t="str">
            <v>208903</v>
          </cell>
          <cell r="B841" t="str">
            <v>IRA ISD</v>
          </cell>
          <cell r="C841">
            <v>151440619</v>
          </cell>
          <cell r="D841">
            <v>151440619</v>
          </cell>
          <cell r="E841">
            <v>0</v>
          </cell>
          <cell r="F841">
            <v>0</v>
          </cell>
        </row>
        <row r="842">
          <cell r="A842" t="str">
            <v>209901</v>
          </cell>
          <cell r="B842" t="str">
            <v>ALBANY ISD</v>
          </cell>
          <cell r="C842">
            <v>349445464</v>
          </cell>
          <cell r="D842">
            <v>349445464</v>
          </cell>
          <cell r="E842">
            <v>0</v>
          </cell>
          <cell r="F842">
            <v>0</v>
          </cell>
        </row>
        <row r="843">
          <cell r="A843" t="str">
            <v>209902</v>
          </cell>
          <cell r="B843" t="str">
            <v>MORAN ISD</v>
          </cell>
          <cell r="C843">
            <v>60280383</v>
          </cell>
          <cell r="D843">
            <v>60280383</v>
          </cell>
          <cell r="E843">
            <v>0</v>
          </cell>
          <cell r="F843">
            <v>0</v>
          </cell>
        </row>
        <row r="844">
          <cell r="A844" t="str">
            <v>210901</v>
          </cell>
          <cell r="B844" t="str">
            <v>CENTER ISD</v>
          </cell>
          <cell r="C844">
            <v>578460139</v>
          </cell>
          <cell r="D844">
            <v>559642592</v>
          </cell>
          <cell r="E844">
            <v>37635094</v>
          </cell>
          <cell r="F844">
            <v>0</v>
          </cell>
        </row>
        <row r="845">
          <cell r="A845" t="str">
            <v>210902</v>
          </cell>
          <cell r="B845" t="str">
            <v>JOAQUIN ISD</v>
          </cell>
          <cell r="C845">
            <v>216633371</v>
          </cell>
          <cell r="D845">
            <v>209445745</v>
          </cell>
          <cell r="E845">
            <v>14375252</v>
          </cell>
          <cell r="F845">
            <v>0</v>
          </cell>
        </row>
        <row r="846">
          <cell r="A846" t="str">
            <v>210903</v>
          </cell>
          <cell r="B846" t="str">
            <v>SHELBYVILLE ISD</v>
          </cell>
          <cell r="C846">
            <v>283696378</v>
          </cell>
          <cell r="D846">
            <v>283696378</v>
          </cell>
          <cell r="E846">
            <v>0</v>
          </cell>
          <cell r="F846">
            <v>0</v>
          </cell>
        </row>
        <row r="847">
          <cell r="A847" t="str">
            <v>210904</v>
          </cell>
          <cell r="B847" t="str">
            <v>TENAHA ISD</v>
          </cell>
          <cell r="C847">
            <v>120935859</v>
          </cell>
          <cell r="D847">
            <v>120935859</v>
          </cell>
          <cell r="E847">
            <v>0</v>
          </cell>
          <cell r="F847">
            <v>0</v>
          </cell>
        </row>
        <row r="848">
          <cell r="A848" t="str">
            <v>210905</v>
          </cell>
          <cell r="B848" t="str">
            <v>TIMPSON ISD</v>
          </cell>
          <cell r="C848">
            <v>144239651</v>
          </cell>
          <cell r="D848">
            <v>137825549</v>
          </cell>
          <cell r="E848">
            <v>12828204</v>
          </cell>
          <cell r="F848">
            <v>0</v>
          </cell>
        </row>
        <row r="849">
          <cell r="A849" t="str">
            <v>210906</v>
          </cell>
          <cell r="B849" t="str">
            <v>EXCELSIOR ISD</v>
          </cell>
          <cell r="C849">
            <v>42516334</v>
          </cell>
          <cell r="D849">
            <v>42516334</v>
          </cell>
          <cell r="E849">
            <v>0</v>
          </cell>
          <cell r="F849">
            <v>0</v>
          </cell>
        </row>
        <row r="850">
          <cell r="A850" t="str">
            <v>211901</v>
          </cell>
          <cell r="B850" t="str">
            <v>TEXHOMA ISD</v>
          </cell>
          <cell r="C850">
            <v>93557467</v>
          </cell>
          <cell r="D850">
            <v>93557467</v>
          </cell>
          <cell r="E850">
            <v>0</v>
          </cell>
          <cell r="F850">
            <v>0</v>
          </cell>
        </row>
        <row r="851">
          <cell r="A851" t="str">
            <v>211902</v>
          </cell>
          <cell r="B851" t="str">
            <v>STRATFORD ISD</v>
          </cell>
          <cell r="C851">
            <v>421717192</v>
          </cell>
          <cell r="D851">
            <v>421717192</v>
          </cell>
          <cell r="E851">
            <v>0</v>
          </cell>
          <cell r="F851">
            <v>0</v>
          </cell>
        </row>
        <row r="852">
          <cell r="A852" t="str">
            <v>212901</v>
          </cell>
          <cell r="B852" t="str">
            <v>ARP ISD</v>
          </cell>
          <cell r="C852">
            <v>415162917</v>
          </cell>
          <cell r="D852">
            <v>389058475</v>
          </cell>
          <cell r="E852">
            <v>52208884</v>
          </cell>
          <cell r="F852">
            <v>0</v>
          </cell>
        </row>
        <row r="853">
          <cell r="A853" t="str">
            <v>212902</v>
          </cell>
          <cell r="B853" t="str">
            <v>BULLARD ISD</v>
          </cell>
          <cell r="C853">
            <v>1171716471</v>
          </cell>
          <cell r="D853">
            <v>1171716471</v>
          </cell>
          <cell r="E853">
            <v>0</v>
          </cell>
          <cell r="F853">
            <v>0</v>
          </cell>
        </row>
        <row r="854">
          <cell r="A854" t="str">
            <v>212903</v>
          </cell>
          <cell r="B854" t="str">
            <v>LINDALE ISD</v>
          </cell>
          <cell r="C854">
            <v>1629844683</v>
          </cell>
          <cell r="D854">
            <v>1629844683</v>
          </cell>
          <cell r="E854">
            <v>0</v>
          </cell>
          <cell r="F854">
            <v>0</v>
          </cell>
        </row>
        <row r="855">
          <cell r="A855" t="str">
            <v>212904</v>
          </cell>
          <cell r="B855" t="str">
            <v>TROUP ISD</v>
          </cell>
          <cell r="C855">
            <v>431959378</v>
          </cell>
          <cell r="D855">
            <v>431959378</v>
          </cell>
          <cell r="E855">
            <v>0</v>
          </cell>
          <cell r="F855">
            <v>0</v>
          </cell>
        </row>
        <row r="856">
          <cell r="A856" t="str">
            <v>212905</v>
          </cell>
          <cell r="B856" t="str">
            <v>TYLER ISD</v>
          </cell>
          <cell r="C856">
            <v>9632488156</v>
          </cell>
          <cell r="D856">
            <v>9632488156</v>
          </cell>
          <cell r="E856">
            <v>0</v>
          </cell>
          <cell r="F856">
            <v>0</v>
          </cell>
        </row>
        <row r="857">
          <cell r="A857" t="str">
            <v>212906</v>
          </cell>
          <cell r="B857" t="str">
            <v>WHITEHOUSE ISD</v>
          </cell>
          <cell r="C857">
            <v>2241078414</v>
          </cell>
          <cell r="D857">
            <v>2241078414</v>
          </cell>
          <cell r="E857">
            <v>0</v>
          </cell>
          <cell r="F857">
            <v>0</v>
          </cell>
        </row>
        <row r="858">
          <cell r="A858" t="str">
            <v>212909</v>
          </cell>
          <cell r="B858" t="str">
            <v>CHAPEL HILL ISD</v>
          </cell>
          <cell r="C858">
            <v>1430520898</v>
          </cell>
          <cell r="D858">
            <v>1430520898</v>
          </cell>
          <cell r="E858">
            <v>0</v>
          </cell>
          <cell r="F858">
            <v>0</v>
          </cell>
        </row>
        <row r="859">
          <cell r="A859" t="str">
            <v>212910</v>
          </cell>
          <cell r="B859" t="str">
            <v>WINONA ISD</v>
          </cell>
          <cell r="C859">
            <v>646717018</v>
          </cell>
          <cell r="D859">
            <v>646717018</v>
          </cell>
          <cell r="E859">
            <v>0</v>
          </cell>
          <cell r="F859">
            <v>0</v>
          </cell>
        </row>
        <row r="860">
          <cell r="A860" t="str">
            <v>213901</v>
          </cell>
          <cell r="B860" t="str">
            <v>GLEN ROSE ISD</v>
          </cell>
          <cell r="C860">
            <v>2293534523</v>
          </cell>
          <cell r="D860">
            <v>2252866180</v>
          </cell>
          <cell r="E860">
            <v>81336686</v>
          </cell>
          <cell r="F860">
            <v>0</v>
          </cell>
        </row>
        <row r="861">
          <cell r="A861" t="str">
            <v>214901</v>
          </cell>
          <cell r="B861" t="str">
            <v>RIO GRANDE CITY CISD</v>
          </cell>
          <cell r="C861">
            <v>1252957491</v>
          </cell>
          <cell r="D861">
            <v>1252957491</v>
          </cell>
          <cell r="E861">
            <v>0</v>
          </cell>
          <cell r="F861">
            <v>0</v>
          </cell>
        </row>
        <row r="862">
          <cell r="A862" t="str">
            <v>214902</v>
          </cell>
          <cell r="B862" t="str">
            <v>SAN ISIDRO ISD</v>
          </cell>
          <cell r="C862">
            <v>196798332</v>
          </cell>
          <cell r="D862">
            <v>196798332</v>
          </cell>
          <cell r="E862">
            <v>0</v>
          </cell>
          <cell r="F862">
            <v>0</v>
          </cell>
        </row>
        <row r="863">
          <cell r="A863" t="str">
            <v>214903</v>
          </cell>
          <cell r="B863" t="str">
            <v>ROMA ISD</v>
          </cell>
          <cell r="C863">
            <v>620487260</v>
          </cell>
          <cell r="D863">
            <v>620487260</v>
          </cell>
          <cell r="E863">
            <v>0</v>
          </cell>
          <cell r="F863">
            <v>0</v>
          </cell>
        </row>
        <row r="864">
          <cell r="A864" t="str">
            <v>215901</v>
          </cell>
          <cell r="B864" t="str">
            <v>BRECKENRIDGE ISD</v>
          </cell>
          <cell r="C864">
            <v>588629431</v>
          </cell>
          <cell r="D864">
            <v>588629431</v>
          </cell>
          <cell r="E864">
            <v>0</v>
          </cell>
          <cell r="F864">
            <v>0</v>
          </cell>
        </row>
        <row r="865">
          <cell r="A865" t="str">
            <v>216901</v>
          </cell>
          <cell r="B865" t="str">
            <v>STERLING CITY ISD</v>
          </cell>
          <cell r="C865">
            <v>900974104</v>
          </cell>
          <cell r="D865">
            <v>900974104</v>
          </cell>
          <cell r="E865">
            <v>0</v>
          </cell>
          <cell r="F865">
            <v>0</v>
          </cell>
        </row>
        <row r="866">
          <cell r="A866" t="str">
            <v>217901</v>
          </cell>
          <cell r="B866" t="str">
            <v>ASPERMONT ISD</v>
          </cell>
          <cell r="C866">
            <v>188826853</v>
          </cell>
          <cell r="D866">
            <v>188826853</v>
          </cell>
          <cell r="E866">
            <v>0</v>
          </cell>
          <cell r="F866">
            <v>0</v>
          </cell>
        </row>
        <row r="867">
          <cell r="A867" t="str">
            <v>218901</v>
          </cell>
          <cell r="B867" t="str">
            <v>SONORA ISD</v>
          </cell>
          <cell r="C867">
            <v>601544683</v>
          </cell>
          <cell r="D867">
            <v>591739446</v>
          </cell>
          <cell r="E867">
            <v>19610474</v>
          </cell>
          <cell r="F867">
            <v>0</v>
          </cell>
        </row>
        <row r="868">
          <cell r="A868" t="str">
            <v>219901</v>
          </cell>
          <cell r="B868" t="str">
            <v>HAPPY ISD</v>
          </cell>
          <cell r="C868">
            <v>103288851</v>
          </cell>
          <cell r="D868">
            <v>103288851</v>
          </cell>
          <cell r="E868">
            <v>0</v>
          </cell>
          <cell r="F868">
            <v>0</v>
          </cell>
        </row>
        <row r="869">
          <cell r="A869" t="str">
            <v>219903</v>
          </cell>
          <cell r="B869" t="str">
            <v>TULIA ISD</v>
          </cell>
          <cell r="C869">
            <v>223362383</v>
          </cell>
          <cell r="D869">
            <v>223362383</v>
          </cell>
          <cell r="E869">
            <v>0</v>
          </cell>
          <cell r="F869">
            <v>0</v>
          </cell>
        </row>
        <row r="870">
          <cell r="A870" t="str">
            <v>219905</v>
          </cell>
          <cell r="B870" t="str">
            <v>KRESS ISD</v>
          </cell>
          <cell r="C870">
            <v>140387832</v>
          </cell>
          <cell r="D870">
            <v>140387832</v>
          </cell>
          <cell r="E870">
            <v>0</v>
          </cell>
          <cell r="F870">
            <v>0</v>
          </cell>
        </row>
        <row r="871">
          <cell r="A871" t="str">
            <v>220901</v>
          </cell>
          <cell r="B871" t="str">
            <v>ARLINGTON ISD</v>
          </cell>
          <cell r="C871">
            <v>31934407208</v>
          </cell>
          <cell r="D871">
            <v>31934407208</v>
          </cell>
          <cell r="E871">
            <v>0</v>
          </cell>
          <cell r="F871">
            <v>0</v>
          </cell>
        </row>
        <row r="872">
          <cell r="A872" t="str">
            <v>220902</v>
          </cell>
          <cell r="B872" t="str">
            <v>BIRDVILLE ISD</v>
          </cell>
          <cell r="C872">
            <v>11173229155</v>
          </cell>
          <cell r="D872">
            <v>11173229155</v>
          </cell>
          <cell r="E872">
            <v>0</v>
          </cell>
          <cell r="F872">
            <v>0</v>
          </cell>
        </row>
        <row r="873">
          <cell r="A873" t="str">
            <v>220904</v>
          </cell>
          <cell r="B873" t="str">
            <v>EVERMAN ISD</v>
          </cell>
          <cell r="C873">
            <v>1589001379</v>
          </cell>
          <cell r="D873">
            <v>1589001379</v>
          </cell>
          <cell r="E873">
            <v>0</v>
          </cell>
          <cell r="F873">
            <v>0</v>
          </cell>
        </row>
        <row r="874">
          <cell r="A874" t="str">
            <v>220905</v>
          </cell>
          <cell r="B874" t="str">
            <v>FORT WORTH ISD</v>
          </cell>
          <cell r="C874">
            <v>41608135850</v>
          </cell>
          <cell r="D874">
            <v>41608135850</v>
          </cell>
          <cell r="E874">
            <v>0</v>
          </cell>
          <cell r="F874">
            <v>0</v>
          </cell>
        </row>
        <row r="875">
          <cell r="A875" t="str">
            <v>220906</v>
          </cell>
          <cell r="B875" t="str">
            <v>GRAPEVINE-COLLEYVILLE ISD</v>
          </cell>
          <cell r="C875">
            <v>16086747641</v>
          </cell>
          <cell r="D875">
            <v>16086747641</v>
          </cell>
          <cell r="E875">
            <v>0</v>
          </cell>
          <cell r="F875">
            <v>0</v>
          </cell>
        </row>
        <row r="876">
          <cell r="A876" t="str">
            <v>220907</v>
          </cell>
          <cell r="B876" t="str">
            <v>KELLER ISD</v>
          </cell>
          <cell r="C876">
            <v>19818096703</v>
          </cell>
          <cell r="D876">
            <v>19818096703</v>
          </cell>
          <cell r="E876">
            <v>0</v>
          </cell>
          <cell r="F876">
            <v>0</v>
          </cell>
        </row>
        <row r="877">
          <cell r="A877" t="str">
            <v>220908</v>
          </cell>
          <cell r="B877" t="str">
            <v>MANSFIELD ISD</v>
          </cell>
          <cell r="C877">
            <v>15333868855</v>
          </cell>
          <cell r="D877">
            <v>15333868855</v>
          </cell>
          <cell r="E877">
            <v>0</v>
          </cell>
          <cell r="F877">
            <v>0</v>
          </cell>
        </row>
        <row r="878">
          <cell r="A878" t="str">
            <v>220910</v>
          </cell>
          <cell r="B878" t="str">
            <v>LAKE WORTH ISD</v>
          </cell>
          <cell r="C878">
            <v>1112732003</v>
          </cell>
          <cell r="D878">
            <v>1112732003</v>
          </cell>
          <cell r="E878">
            <v>0</v>
          </cell>
          <cell r="F878">
            <v>0</v>
          </cell>
        </row>
        <row r="879">
          <cell r="A879" t="str">
            <v>220912</v>
          </cell>
          <cell r="B879" t="str">
            <v>CROWLEY ISD</v>
          </cell>
          <cell r="C879">
            <v>7682272849</v>
          </cell>
          <cell r="D879">
            <v>7478328925</v>
          </cell>
          <cell r="E879">
            <v>407887848</v>
          </cell>
          <cell r="F879">
            <v>0</v>
          </cell>
        </row>
        <row r="880">
          <cell r="A880" t="str">
            <v>220914</v>
          </cell>
          <cell r="B880" t="str">
            <v>KENNEDALE ISD</v>
          </cell>
          <cell r="C880">
            <v>1602406836</v>
          </cell>
          <cell r="D880">
            <v>1602406836</v>
          </cell>
          <cell r="E880">
            <v>0</v>
          </cell>
          <cell r="F880">
            <v>0</v>
          </cell>
        </row>
        <row r="881">
          <cell r="A881" t="str">
            <v>220915</v>
          </cell>
          <cell r="B881" t="str">
            <v>AZLE ISD</v>
          </cell>
          <cell r="C881">
            <v>3163288361</v>
          </cell>
          <cell r="D881">
            <v>3163288361</v>
          </cell>
          <cell r="E881">
            <v>0</v>
          </cell>
          <cell r="F881">
            <v>0</v>
          </cell>
        </row>
        <row r="882">
          <cell r="A882" t="str">
            <v>220916</v>
          </cell>
          <cell r="B882" t="str">
            <v>HURST-EULESS-BEDFORD ISD</v>
          </cell>
          <cell r="C882">
            <v>15429116532</v>
          </cell>
          <cell r="D882">
            <v>15356319092</v>
          </cell>
          <cell r="E882">
            <v>145594880</v>
          </cell>
          <cell r="F882">
            <v>0</v>
          </cell>
        </row>
        <row r="883">
          <cell r="A883" t="str">
            <v>220917</v>
          </cell>
          <cell r="B883" t="str">
            <v>CASTLEBERRY ISD</v>
          </cell>
          <cell r="C883">
            <v>883480772</v>
          </cell>
          <cell r="D883">
            <v>883480772</v>
          </cell>
          <cell r="E883">
            <v>0</v>
          </cell>
          <cell r="F883">
            <v>0</v>
          </cell>
        </row>
        <row r="884">
          <cell r="A884" t="str">
            <v>220918</v>
          </cell>
          <cell r="B884" t="str">
            <v>EAGLE MT-SAGINAW ISD</v>
          </cell>
          <cell r="C884">
            <v>10690424126</v>
          </cell>
          <cell r="D884">
            <v>10690424126</v>
          </cell>
          <cell r="E884">
            <v>0</v>
          </cell>
          <cell r="F884">
            <v>0</v>
          </cell>
        </row>
        <row r="885">
          <cell r="A885" t="str">
            <v>220919</v>
          </cell>
          <cell r="B885" t="str">
            <v>CARROLL ISD</v>
          </cell>
          <cell r="C885">
            <v>9534231692</v>
          </cell>
          <cell r="D885">
            <v>9534231692</v>
          </cell>
          <cell r="E885">
            <v>0</v>
          </cell>
          <cell r="F885">
            <v>0</v>
          </cell>
        </row>
        <row r="886">
          <cell r="A886" t="str">
            <v>220920</v>
          </cell>
          <cell r="B886" t="str">
            <v>WHITE SETTLEMENT ISD</v>
          </cell>
          <cell r="C886">
            <v>2378595985</v>
          </cell>
          <cell r="D886">
            <v>2378595985</v>
          </cell>
          <cell r="E886">
            <v>0</v>
          </cell>
          <cell r="F886">
            <v>0</v>
          </cell>
        </row>
        <row r="887">
          <cell r="A887" t="str">
            <v>221901</v>
          </cell>
          <cell r="B887" t="str">
            <v>ABILENE ISD</v>
          </cell>
          <cell r="C887">
            <v>4897925390</v>
          </cell>
          <cell r="D887">
            <v>4843624913</v>
          </cell>
          <cell r="E887">
            <v>108600954</v>
          </cell>
          <cell r="F887">
            <v>0</v>
          </cell>
        </row>
        <row r="888">
          <cell r="A888" t="str">
            <v>221904</v>
          </cell>
          <cell r="B888" t="str">
            <v>MERKEL ISD</v>
          </cell>
          <cell r="C888">
            <v>451654089</v>
          </cell>
          <cell r="D888">
            <v>451654089</v>
          </cell>
          <cell r="E888">
            <v>0</v>
          </cell>
          <cell r="F888">
            <v>0</v>
          </cell>
        </row>
        <row r="889">
          <cell r="A889" t="str">
            <v>221905</v>
          </cell>
          <cell r="B889" t="str">
            <v>TRENT ISD</v>
          </cell>
          <cell r="C889">
            <v>219748062</v>
          </cell>
          <cell r="D889">
            <v>219748062</v>
          </cell>
          <cell r="E889">
            <v>0</v>
          </cell>
          <cell r="F889">
            <v>0</v>
          </cell>
        </row>
        <row r="890">
          <cell r="A890" t="str">
            <v>221911</v>
          </cell>
          <cell r="B890" t="str">
            <v>JIM NED CISD</v>
          </cell>
          <cell r="C890">
            <v>646095620</v>
          </cell>
          <cell r="D890">
            <v>614307110</v>
          </cell>
          <cell r="E890">
            <v>63577020</v>
          </cell>
          <cell r="F890">
            <v>0</v>
          </cell>
        </row>
        <row r="891">
          <cell r="A891" t="str">
            <v>221912</v>
          </cell>
          <cell r="B891" t="str">
            <v>WYLIE ISD</v>
          </cell>
          <cell r="C891">
            <v>2176892215</v>
          </cell>
          <cell r="D891">
            <v>2176892215</v>
          </cell>
          <cell r="E891">
            <v>0</v>
          </cell>
          <cell r="F891">
            <v>0</v>
          </cell>
        </row>
        <row r="892">
          <cell r="A892" t="str">
            <v>222901</v>
          </cell>
          <cell r="B892" t="str">
            <v>TERRELL COUNTY ISD</v>
          </cell>
          <cell r="C892">
            <v>220858092</v>
          </cell>
          <cell r="D892">
            <v>219645844</v>
          </cell>
          <cell r="E892">
            <v>2424496</v>
          </cell>
          <cell r="F892">
            <v>0</v>
          </cell>
        </row>
        <row r="893">
          <cell r="A893" t="str">
            <v>223901</v>
          </cell>
          <cell r="B893" t="str">
            <v>BROWNFIELD ISD</v>
          </cell>
          <cell r="C893">
            <v>706778674</v>
          </cell>
          <cell r="D893">
            <v>706778674</v>
          </cell>
          <cell r="E893">
            <v>0</v>
          </cell>
          <cell r="F893">
            <v>0</v>
          </cell>
        </row>
        <row r="894">
          <cell r="A894" t="str">
            <v>223902</v>
          </cell>
          <cell r="B894" t="str">
            <v>MEADOW ISD</v>
          </cell>
          <cell r="C894">
            <v>60147898</v>
          </cell>
          <cell r="D894">
            <v>60147898</v>
          </cell>
          <cell r="E894">
            <v>0</v>
          </cell>
          <cell r="F894">
            <v>0</v>
          </cell>
        </row>
        <row r="895">
          <cell r="A895" t="str">
            <v>223904</v>
          </cell>
          <cell r="B895" t="str">
            <v>WELLMAN-UNION CISD</v>
          </cell>
          <cell r="C895">
            <v>197680042</v>
          </cell>
          <cell r="D895">
            <v>197680042</v>
          </cell>
          <cell r="E895">
            <v>0</v>
          </cell>
          <cell r="F895">
            <v>0</v>
          </cell>
        </row>
        <row r="896">
          <cell r="A896" t="str">
            <v>224901</v>
          </cell>
          <cell r="B896" t="str">
            <v>THROCKMORTON ISD</v>
          </cell>
          <cell r="C896">
            <v>146944701</v>
          </cell>
          <cell r="D896">
            <v>146944701</v>
          </cell>
          <cell r="E896">
            <v>0</v>
          </cell>
          <cell r="F896">
            <v>0</v>
          </cell>
        </row>
        <row r="897">
          <cell r="A897" t="str">
            <v>224902</v>
          </cell>
          <cell r="B897" t="str">
            <v>WOODSON ISD</v>
          </cell>
          <cell r="C897">
            <v>44185343</v>
          </cell>
          <cell r="D897">
            <v>44185343</v>
          </cell>
          <cell r="E897">
            <v>0</v>
          </cell>
          <cell r="F897">
            <v>0</v>
          </cell>
        </row>
        <row r="898">
          <cell r="A898" t="str">
            <v>225902</v>
          </cell>
          <cell r="B898" t="str">
            <v>MOUNT PLEASANT ISD</v>
          </cell>
          <cell r="C898">
            <v>1496604246</v>
          </cell>
          <cell r="D898">
            <v>1443672802</v>
          </cell>
          <cell r="E898">
            <v>105862888</v>
          </cell>
          <cell r="F898">
            <v>0</v>
          </cell>
        </row>
        <row r="899">
          <cell r="A899" t="str">
            <v>225906</v>
          </cell>
          <cell r="B899" t="str">
            <v>CHAPEL HILL ISD</v>
          </cell>
          <cell r="C899">
            <v>139294524</v>
          </cell>
          <cell r="D899">
            <v>139294524</v>
          </cell>
          <cell r="E899">
            <v>0</v>
          </cell>
          <cell r="F899">
            <v>0</v>
          </cell>
        </row>
        <row r="900">
          <cell r="A900" t="str">
            <v>225907</v>
          </cell>
          <cell r="B900" t="str">
            <v>HARTS BLUFF ISD</v>
          </cell>
          <cell r="C900">
            <v>168164416</v>
          </cell>
          <cell r="D900">
            <v>168164416</v>
          </cell>
          <cell r="E900">
            <v>0</v>
          </cell>
          <cell r="F900">
            <v>0</v>
          </cell>
        </row>
        <row r="901">
          <cell r="A901" t="str">
            <v>226901</v>
          </cell>
          <cell r="B901" t="str">
            <v>CHRISTOVAL ISD</v>
          </cell>
          <cell r="C901">
            <v>200304531</v>
          </cell>
          <cell r="D901">
            <v>200304531</v>
          </cell>
          <cell r="E901">
            <v>0</v>
          </cell>
          <cell r="F901">
            <v>0</v>
          </cell>
        </row>
        <row r="902">
          <cell r="A902" t="str">
            <v>226903</v>
          </cell>
          <cell r="B902" t="str">
            <v>SAN ANGELO ISD</v>
          </cell>
          <cell r="C902">
            <v>5322929831</v>
          </cell>
          <cell r="D902">
            <v>5322929831</v>
          </cell>
          <cell r="E902">
            <v>0</v>
          </cell>
          <cell r="F902">
            <v>0</v>
          </cell>
        </row>
        <row r="903">
          <cell r="A903" t="str">
            <v>226905</v>
          </cell>
          <cell r="B903" t="str">
            <v>WATER VALLEY ISD</v>
          </cell>
          <cell r="C903">
            <v>158468200</v>
          </cell>
          <cell r="D903">
            <v>158468200</v>
          </cell>
          <cell r="E903">
            <v>0</v>
          </cell>
          <cell r="F903">
            <v>0</v>
          </cell>
        </row>
        <row r="904">
          <cell r="A904" t="str">
            <v>226906</v>
          </cell>
          <cell r="B904" t="str">
            <v>WALL ISD</v>
          </cell>
          <cell r="C904">
            <v>465706905</v>
          </cell>
          <cell r="D904">
            <v>465706905</v>
          </cell>
          <cell r="E904">
            <v>0</v>
          </cell>
          <cell r="F904">
            <v>0</v>
          </cell>
        </row>
        <row r="905">
          <cell r="A905" t="str">
            <v>226907</v>
          </cell>
          <cell r="B905" t="str">
            <v>GRAPE CREEK ISD</v>
          </cell>
          <cell r="C905">
            <v>280143413</v>
          </cell>
          <cell r="D905">
            <v>280143413</v>
          </cell>
          <cell r="E905">
            <v>0</v>
          </cell>
          <cell r="F905">
            <v>0</v>
          </cell>
        </row>
        <row r="906">
          <cell r="A906" t="str">
            <v>226908</v>
          </cell>
          <cell r="B906" t="str">
            <v>VERIBEST ISD</v>
          </cell>
          <cell r="C906">
            <v>152111835</v>
          </cell>
          <cell r="D906">
            <v>152111835</v>
          </cell>
          <cell r="E906">
            <v>0</v>
          </cell>
          <cell r="F906">
            <v>0</v>
          </cell>
        </row>
        <row r="907">
          <cell r="A907" t="str">
            <v>227901</v>
          </cell>
          <cell r="B907" t="str">
            <v>AUSTIN ISD</v>
          </cell>
          <cell r="C907">
            <v>134022059831</v>
          </cell>
          <cell r="D907">
            <v>134022059831</v>
          </cell>
          <cell r="E907">
            <v>0</v>
          </cell>
          <cell r="F907">
            <v>0</v>
          </cell>
        </row>
        <row r="908">
          <cell r="A908" t="str">
            <v>227904</v>
          </cell>
          <cell r="B908" t="str">
            <v>PFLUGERVILLE ISD</v>
          </cell>
          <cell r="C908">
            <v>15796850765</v>
          </cell>
          <cell r="D908">
            <v>15796850765</v>
          </cell>
          <cell r="E908">
            <v>0</v>
          </cell>
          <cell r="F908">
            <v>0</v>
          </cell>
        </row>
        <row r="909">
          <cell r="A909" t="str">
            <v>227907</v>
          </cell>
          <cell r="B909" t="str">
            <v>MANOR ISD</v>
          </cell>
          <cell r="C909">
            <v>5499221922</v>
          </cell>
          <cell r="D909">
            <v>5499221922</v>
          </cell>
          <cell r="E909">
            <v>0</v>
          </cell>
          <cell r="F909">
            <v>0</v>
          </cell>
        </row>
        <row r="910">
          <cell r="A910" t="str">
            <v>227909</v>
          </cell>
          <cell r="B910" t="str">
            <v>EANES ISD</v>
          </cell>
          <cell r="C910">
            <v>16281860559</v>
          </cell>
          <cell r="D910">
            <v>16281860559</v>
          </cell>
          <cell r="E910">
            <v>0</v>
          </cell>
          <cell r="F910">
            <v>0</v>
          </cell>
        </row>
        <row r="911">
          <cell r="A911" t="str">
            <v>227910</v>
          </cell>
          <cell r="B911" t="str">
            <v>DEL VALLE ISD</v>
          </cell>
          <cell r="C911">
            <v>7311908487</v>
          </cell>
          <cell r="D911">
            <v>7311908487</v>
          </cell>
          <cell r="E911">
            <v>0</v>
          </cell>
          <cell r="F911">
            <v>0</v>
          </cell>
        </row>
        <row r="912">
          <cell r="A912" t="str">
            <v>227912</v>
          </cell>
          <cell r="B912" t="str">
            <v>LAGO VISTA ISD</v>
          </cell>
          <cell r="C912">
            <v>1941203000</v>
          </cell>
          <cell r="D912">
            <v>1818937486</v>
          </cell>
          <cell r="E912">
            <v>244531028</v>
          </cell>
          <cell r="F912">
            <v>0</v>
          </cell>
        </row>
        <row r="913">
          <cell r="A913" t="str">
            <v>227913</v>
          </cell>
          <cell r="B913" t="str">
            <v>LAKE TRAVIS ISD</v>
          </cell>
          <cell r="C913">
            <v>14040762443</v>
          </cell>
          <cell r="D913">
            <v>13152334342</v>
          </cell>
          <cell r="E913">
            <v>1776856202</v>
          </cell>
          <cell r="F913">
            <v>0</v>
          </cell>
        </row>
        <row r="914">
          <cell r="A914" t="str">
            <v>228901</v>
          </cell>
          <cell r="B914" t="str">
            <v>GROVETON ISD</v>
          </cell>
          <cell r="C914">
            <v>331517076</v>
          </cell>
          <cell r="D914">
            <v>331517076</v>
          </cell>
          <cell r="E914">
            <v>0</v>
          </cell>
          <cell r="F914">
            <v>0</v>
          </cell>
        </row>
        <row r="915">
          <cell r="A915" t="str">
            <v>228903</v>
          </cell>
          <cell r="B915" t="str">
            <v>TRINITY ISD</v>
          </cell>
          <cell r="C915">
            <v>425568997</v>
          </cell>
          <cell r="D915">
            <v>425568997</v>
          </cell>
          <cell r="E915">
            <v>0</v>
          </cell>
          <cell r="F915">
            <v>0</v>
          </cell>
        </row>
        <row r="916">
          <cell r="A916" t="str">
            <v>228904</v>
          </cell>
          <cell r="B916" t="str">
            <v>CENTERVILLE ISD</v>
          </cell>
          <cell r="C916">
            <v>34802459</v>
          </cell>
          <cell r="D916">
            <v>34802459</v>
          </cell>
          <cell r="E916">
            <v>0</v>
          </cell>
          <cell r="F916">
            <v>0</v>
          </cell>
        </row>
        <row r="917">
          <cell r="A917" t="str">
            <v>228905</v>
          </cell>
          <cell r="B917" t="str">
            <v>APPLE SPRINGS ISD</v>
          </cell>
          <cell r="C917">
            <v>52283270</v>
          </cell>
          <cell r="D917">
            <v>52283270</v>
          </cell>
          <cell r="E917">
            <v>0</v>
          </cell>
          <cell r="F917">
            <v>0</v>
          </cell>
        </row>
        <row r="918">
          <cell r="A918" t="str">
            <v>229901</v>
          </cell>
          <cell r="B918" t="str">
            <v>COLMESNEIL ISD</v>
          </cell>
          <cell r="C918">
            <v>148327570</v>
          </cell>
          <cell r="D918">
            <v>148327570</v>
          </cell>
          <cell r="E918">
            <v>0</v>
          </cell>
          <cell r="F918">
            <v>0</v>
          </cell>
        </row>
        <row r="919">
          <cell r="A919" t="str">
            <v>229903</v>
          </cell>
          <cell r="B919" t="str">
            <v>WOODVILLE ISD</v>
          </cell>
          <cell r="C919">
            <v>586315790</v>
          </cell>
          <cell r="D919">
            <v>586315790</v>
          </cell>
          <cell r="E919">
            <v>0</v>
          </cell>
          <cell r="F919">
            <v>0</v>
          </cell>
        </row>
        <row r="920">
          <cell r="A920" t="str">
            <v>229904</v>
          </cell>
          <cell r="B920" t="str">
            <v>WARREN ISD</v>
          </cell>
          <cell r="C920">
            <v>335210599</v>
          </cell>
          <cell r="D920">
            <v>335210599</v>
          </cell>
          <cell r="E920">
            <v>0</v>
          </cell>
          <cell r="F920">
            <v>0</v>
          </cell>
        </row>
        <row r="921">
          <cell r="A921" t="str">
            <v>229905</v>
          </cell>
          <cell r="B921" t="str">
            <v>SPURGER ISD</v>
          </cell>
          <cell r="C921">
            <v>89188958</v>
          </cell>
          <cell r="D921">
            <v>89188958</v>
          </cell>
          <cell r="E921">
            <v>0</v>
          </cell>
          <cell r="F921">
            <v>0</v>
          </cell>
        </row>
        <row r="922">
          <cell r="A922" t="str">
            <v>229906</v>
          </cell>
          <cell r="B922" t="str">
            <v>CHESTER ISD</v>
          </cell>
          <cell r="C922">
            <v>78980655</v>
          </cell>
          <cell r="D922">
            <v>78980655</v>
          </cell>
          <cell r="E922">
            <v>0</v>
          </cell>
          <cell r="F922">
            <v>0</v>
          </cell>
        </row>
        <row r="923">
          <cell r="A923" t="str">
            <v>230901</v>
          </cell>
          <cell r="B923" t="str">
            <v>BIG SANDY ISD</v>
          </cell>
          <cell r="C923">
            <v>230452452</v>
          </cell>
          <cell r="D923">
            <v>230452452</v>
          </cell>
          <cell r="E923">
            <v>0</v>
          </cell>
          <cell r="F923">
            <v>0</v>
          </cell>
        </row>
        <row r="924">
          <cell r="A924" t="str">
            <v>230902</v>
          </cell>
          <cell r="B924" t="str">
            <v>GILMER ISD</v>
          </cell>
          <cell r="C924">
            <v>894323390</v>
          </cell>
          <cell r="D924">
            <v>894323390</v>
          </cell>
          <cell r="E924">
            <v>0</v>
          </cell>
          <cell r="F924">
            <v>0</v>
          </cell>
        </row>
        <row r="925">
          <cell r="A925" t="str">
            <v>230903</v>
          </cell>
          <cell r="B925" t="str">
            <v>ORE CITY ISD</v>
          </cell>
          <cell r="C925">
            <v>167360843</v>
          </cell>
          <cell r="D925">
            <v>167360843</v>
          </cell>
          <cell r="E925">
            <v>0</v>
          </cell>
          <cell r="F925">
            <v>0</v>
          </cell>
        </row>
        <row r="926">
          <cell r="A926" t="str">
            <v>230904</v>
          </cell>
          <cell r="B926" t="str">
            <v>UNION HILL ISD</v>
          </cell>
          <cell r="C926">
            <v>91464725</v>
          </cell>
          <cell r="D926">
            <v>91464725</v>
          </cell>
          <cell r="E926">
            <v>0</v>
          </cell>
          <cell r="F926">
            <v>0</v>
          </cell>
        </row>
        <row r="927">
          <cell r="A927" t="str">
            <v>230905</v>
          </cell>
          <cell r="B927" t="str">
            <v>HARMONY ISD</v>
          </cell>
          <cell r="C927">
            <v>428234116</v>
          </cell>
          <cell r="D927">
            <v>428234116</v>
          </cell>
          <cell r="E927">
            <v>0</v>
          </cell>
          <cell r="F927">
            <v>0</v>
          </cell>
        </row>
        <row r="928">
          <cell r="A928" t="str">
            <v>230906</v>
          </cell>
          <cell r="B928" t="str">
            <v>NEW DIANA ISD</v>
          </cell>
          <cell r="C928">
            <v>237781472</v>
          </cell>
          <cell r="D928">
            <v>237781472</v>
          </cell>
          <cell r="E928">
            <v>0</v>
          </cell>
          <cell r="F928">
            <v>0</v>
          </cell>
        </row>
        <row r="929">
          <cell r="A929" t="str">
            <v>230908</v>
          </cell>
          <cell r="B929" t="str">
            <v>UNION GROVE ISD</v>
          </cell>
          <cell r="C929">
            <v>157507564</v>
          </cell>
          <cell r="D929">
            <v>157507564</v>
          </cell>
          <cell r="E929">
            <v>0</v>
          </cell>
          <cell r="F929">
            <v>0</v>
          </cell>
        </row>
        <row r="930">
          <cell r="A930" t="str">
            <v>231901</v>
          </cell>
          <cell r="B930" t="str">
            <v>MCCAMEY ISD</v>
          </cell>
          <cell r="C930">
            <v>883170275</v>
          </cell>
          <cell r="D930">
            <v>879480569</v>
          </cell>
          <cell r="E930">
            <v>7379412</v>
          </cell>
          <cell r="F930">
            <v>0</v>
          </cell>
        </row>
        <row r="931">
          <cell r="A931" t="str">
            <v>231902</v>
          </cell>
          <cell r="B931" t="str">
            <v>RANKIN ISD</v>
          </cell>
          <cell r="C931">
            <v>3874581606</v>
          </cell>
          <cell r="D931">
            <v>3874581606</v>
          </cell>
          <cell r="E931">
            <v>0</v>
          </cell>
          <cell r="F931">
            <v>0</v>
          </cell>
        </row>
        <row r="932">
          <cell r="A932" t="str">
            <v>232901</v>
          </cell>
          <cell r="B932" t="str">
            <v>KNIPPA ISD</v>
          </cell>
          <cell r="C932">
            <v>86145140</v>
          </cell>
          <cell r="D932">
            <v>86145140</v>
          </cell>
          <cell r="E932">
            <v>0</v>
          </cell>
          <cell r="F932">
            <v>0</v>
          </cell>
        </row>
        <row r="933">
          <cell r="A933" t="str">
            <v>232902</v>
          </cell>
          <cell r="B933" t="str">
            <v>SABINAL ISD</v>
          </cell>
          <cell r="C933">
            <v>421157475</v>
          </cell>
          <cell r="D933">
            <v>421157475</v>
          </cell>
          <cell r="E933">
            <v>0</v>
          </cell>
          <cell r="F933">
            <v>0</v>
          </cell>
        </row>
        <row r="934">
          <cell r="A934" t="str">
            <v>232903</v>
          </cell>
          <cell r="B934" t="str">
            <v>UVALDE CISD</v>
          </cell>
          <cell r="C934">
            <v>1204913214</v>
          </cell>
          <cell r="D934">
            <v>1204913214</v>
          </cell>
          <cell r="E934">
            <v>0</v>
          </cell>
          <cell r="F934">
            <v>0</v>
          </cell>
        </row>
        <row r="935">
          <cell r="A935" t="str">
            <v>232904</v>
          </cell>
          <cell r="B935" t="str">
            <v>UTOPIA ISD</v>
          </cell>
          <cell r="C935">
            <v>222285695</v>
          </cell>
          <cell r="D935">
            <v>222285695</v>
          </cell>
          <cell r="E935">
            <v>0</v>
          </cell>
          <cell r="F935">
            <v>0</v>
          </cell>
        </row>
        <row r="936">
          <cell r="A936" t="str">
            <v>233901</v>
          </cell>
          <cell r="B936" t="str">
            <v>SAN FELIPE-DEL RIO CISD</v>
          </cell>
          <cell r="C936">
            <v>2139399813</v>
          </cell>
          <cell r="D936">
            <v>2039963826</v>
          </cell>
          <cell r="E936">
            <v>198871974</v>
          </cell>
          <cell r="F936">
            <v>0</v>
          </cell>
        </row>
        <row r="937">
          <cell r="A937" t="str">
            <v>233903</v>
          </cell>
          <cell r="B937" t="str">
            <v>COMSTOCK ISD</v>
          </cell>
          <cell r="C937">
            <v>231118771</v>
          </cell>
          <cell r="D937">
            <v>230722978</v>
          </cell>
          <cell r="E937">
            <v>791586</v>
          </cell>
          <cell r="F937">
            <v>0</v>
          </cell>
        </row>
        <row r="938">
          <cell r="A938" t="str">
            <v>234902</v>
          </cell>
          <cell r="B938" t="str">
            <v>CANTON ISD</v>
          </cell>
          <cell r="C938">
            <v>808142057</v>
          </cell>
          <cell r="D938">
            <v>808142057</v>
          </cell>
          <cell r="E938">
            <v>0</v>
          </cell>
          <cell r="F938">
            <v>0</v>
          </cell>
        </row>
        <row r="939">
          <cell r="A939" t="str">
            <v>234903</v>
          </cell>
          <cell r="B939" t="str">
            <v>EDGEWOOD ISD</v>
          </cell>
          <cell r="C939">
            <v>268780743</v>
          </cell>
          <cell r="D939">
            <v>268780743</v>
          </cell>
          <cell r="E939">
            <v>0</v>
          </cell>
          <cell r="F939">
            <v>0</v>
          </cell>
        </row>
        <row r="940">
          <cell r="A940" t="str">
            <v>234904</v>
          </cell>
          <cell r="B940" t="str">
            <v>GRAND SALINE ISD</v>
          </cell>
          <cell r="C940">
            <v>300768105</v>
          </cell>
          <cell r="D940">
            <v>283160088</v>
          </cell>
          <cell r="E940">
            <v>35216034</v>
          </cell>
          <cell r="F940">
            <v>0</v>
          </cell>
        </row>
        <row r="941">
          <cell r="A941" t="str">
            <v>234905</v>
          </cell>
          <cell r="B941" t="str">
            <v>MARTINS MILL ISD</v>
          </cell>
          <cell r="C941">
            <v>123454403</v>
          </cell>
          <cell r="D941">
            <v>123454403</v>
          </cell>
          <cell r="E941">
            <v>0</v>
          </cell>
          <cell r="F941">
            <v>0</v>
          </cell>
        </row>
        <row r="942">
          <cell r="A942" t="str">
            <v>234906</v>
          </cell>
          <cell r="B942" t="str">
            <v>VAN ISD</v>
          </cell>
          <cell r="C942">
            <v>744346454</v>
          </cell>
          <cell r="D942">
            <v>694862512</v>
          </cell>
          <cell r="E942">
            <v>98967884</v>
          </cell>
          <cell r="F942">
            <v>0</v>
          </cell>
        </row>
        <row r="943">
          <cell r="A943" t="str">
            <v>234907</v>
          </cell>
          <cell r="B943" t="str">
            <v>WILLS POINT ISD</v>
          </cell>
          <cell r="C943">
            <v>777943565</v>
          </cell>
          <cell r="D943">
            <v>777943565</v>
          </cell>
          <cell r="E943">
            <v>0</v>
          </cell>
          <cell r="F943">
            <v>0</v>
          </cell>
        </row>
        <row r="944">
          <cell r="A944" t="str">
            <v>234909</v>
          </cell>
          <cell r="B944" t="str">
            <v>FRUITVALE ISD</v>
          </cell>
          <cell r="C944">
            <v>55732969</v>
          </cell>
          <cell r="D944">
            <v>51397035</v>
          </cell>
          <cell r="E944">
            <v>8671868</v>
          </cell>
          <cell r="F944">
            <v>0</v>
          </cell>
        </row>
        <row r="945">
          <cell r="A945" t="str">
            <v>235901</v>
          </cell>
          <cell r="B945" t="str">
            <v>BLOOMINGTON ISD</v>
          </cell>
          <cell r="C945">
            <v>229867723</v>
          </cell>
          <cell r="D945">
            <v>229867723</v>
          </cell>
          <cell r="E945">
            <v>0</v>
          </cell>
          <cell r="F945">
            <v>0</v>
          </cell>
        </row>
        <row r="946">
          <cell r="A946" t="str">
            <v>235902</v>
          </cell>
          <cell r="B946" t="str">
            <v>VICTORIA ISD</v>
          </cell>
          <cell r="C946">
            <v>6037468226</v>
          </cell>
          <cell r="D946">
            <v>6037468226</v>
          </cell>
          <cell r="E946">
            <v>0</v>
          </cell>
          <cell r="F946">
            <v>0</v>
          </cell>
        </row>
        <row r="947">
          <cell r="A947" t="str">
            <v>235904</v>
          </cell>
          <cell r="B947" t="str">
            <v>NURSERY ISD</v>
          </cell>
          <cell r="C947">
            <v>261617373</v>
          </cell>
          <cell r="D947">
            <v>261617373</v>
          </cell>
          <cell r="E947">
            <v>0</v>
          </cell>
          <cell r="F947">
            <v>0</v>
          </cell>
        </row>
        <row r="948">
          <cell r="A948" t="str">
            <v>236901</v>
          </cell>
          <cell r="B948" t="str">
            <v>NEW WAVERLY ISD</v>
          </cell>
          <cell r="C948">
            <v>391624825</v>
          </cell>
          <cell r="D948">
            <v>391624825</v>
          </cell>
          <cell r="E948">
            <v>0</v>
          </cell>
          <cell r="F948">
            <v>0</v>
          </cell>
        </row>
        <row r="949">
          <cell r="A949" t="str">
            <v>236902</v>
          </cell>
          <cell r="B949" t="str">
            <v>HUNTSVILLE ISD</v>
          </cell>
          <cell r="C949">
            <v>3354151636</v>
          </cell>
          <cell r="D949">
            <v>3354151636</v>
          </cell>
          <cell r="E949">
            <v>0</v>
          </cell>
          <cell r="F949">
            <v>0</v>
          </cell>
        </row>
        <row r="950">
          <cell r="A950" t="str">
            <v>237902</v>
          </cell>
          <cell r="B950" t="str">
            <v>HEMPSTEAD ISD</v>
          </cell>
          <cell r="C950">
            <v>633247781</v>
          </cell>
          <cell r="D950">
            <v>633247781</v>
          </cell>
          <cell r="E950">
            <v>0</v>
          </cell>
          <cell r="F950">
            <v>0</v>
          </cell>
        </row>
        <row r="951">
          <cell r="A951" t="str">
            <v>237904</v>
          </cell>
          <cell r="B951" t="str">
            <v>WALLER ISD</v>
          </cell>
          <cell r="C951">
            <v>3908488578</v>
          </cell>
          <cell r="D951">
            <v>3908488578</v>
          </cell>
          <cell r="E951">
            <v>0</v>
          </cell>
          <cell r="F951">
            <v>0</v>
          </cell>
        </row>
        <row r="952">
          <cell r="A952" t="str">
            <v>237905</v>
          </cell>
          <cell r="B952" t="str">
            <v>ROYAL ISD</v>
          </cell>
          <cell r="C952">
            <v>1473732885</v>
          </cell>
          <cell r="D952">
            <v>1470033360</v>
          </cell>
          <cell r="E952">
            <v>7399050</v>
          </cell>
          <cell r="F952">
            <v>0</v>
          </cell>
        </row>
        <row r="953">
          <cell r="A953" t="str">
            <v>238902</v>
          </cell>
          <cell r="B953" t="str">
            <v>MONAHANS-WICKETT-PYOTE ISD</v>
          </cell>
          <cell r="C953">
            <v>3067099705</v>
          </cell>
          <cell r="D953">
            <v>3052042155</v>
          </cell>
          <cell r="E953">
            <v>30115100</v>
          </cell>
          <cell r="F953">
            <v>0</v>
          </cell>
        </row>
        <row r="954">
          <cell r="A954" t="str">
            <v>238904</v>
          </cell>
          <cell r="B954" t="str">
            <v>GRANDFALLS-ROYALTY ISD</v>
          </cell>
          <cell r="C954">
            <v>211063513</v>
          </cell>
          <cell r="D954">
            <v>210754653</v>
          </cell>
          <cell r="E954">
            <v>617720</v>
          </cell>
          <cell r="F954">
            <v>0</v>
          </cell>
        </row>
        <row r="955">
          <cell r="A955" t="str">
            <v>239901</v>
          </cell>
          <cell r="B955" t="str">
            <v>BRENHAM ISD</v>
          </cell>
          <cell r="C955">
            <v>2964169853</v>
          </cell>
          <cell r="D955">
            <v>2964169853</v>
          </cell>
          <cell r="E955">
            <v>0</v>
          </cell>
          <cell r="F955">
            <v>0</v>
          </cell>
        </row>
        <row r="956">
          <cell r="A956" t="str">
            <v>239903</v>
          </cell>
          <cell r="B956" t="str">
            <v>BURTON ISD</v>
          </cell>
          <cell r="C956">
            <v>720605442</v>
          </cell>
          <cell r="D956">
            <v>720605442</v>
          </cell>
          <cell r="E956">
            <v>0</v>
          </cell>
          <cell r="F956">
            <v>0</v>
          </cell>
        </row>
        <row r="957">
          <cell r="A957" t="str">
            <v>240901</v>
          </cell>
          <cell r="B957" t="str">
            <v>LAREDO ISD</v>
          </cell>
          <cell r="C957">
            <v>2489790445</v>
          </cell>
          <cell r="D957">
            <v>2449063866</v>
          </cell>
          <cell r="E957">
            <v>81453158</v>
          </cell>
          <cell r="F957">
            <v>0</v>
          </cell>
        </row>
        <row r="958">
          <cell r="A958" t="str">
            <v>240903</v>
          </cell>
          <cell r="B958" t="str">
            <v>UNITED ISD</v>
          </cell>
          <cell r="C958">
            <v>19526700586</v>
          </cell>
          <cell r="D958">
            <v>19166780841</v>
          </cell>
          <cell r="E958">
            <v>719839490</v>
          </cell>
          <cell r="F958">
            <v>0</v>
          </cell>
        </row>
        <row r="959">
          <cell r="A959" t="str">
            <v>240904</v>
          </cell>
          <cell r="B959" t="str">
            <v>WEBB CISD</v>
          </cell>
          <cell r="C959">
            <v>587744506</v>
          </cell>
          <cell r="D959">
            <v>586628146</v>
          </cell>
          <cell r="E959">
            <v>2232720</v>
          </cell>
          <cell r="F959">
            <v>0</v>
          </cell>
        </row>
        <row r="960">
          <cell r="A960" t="str">
            <v>241901</v>
          </cell>
          <cell r="B960" t="str">
            <v>BOLING ISD</v>
          </cell>
          <cell r="C960">
            <v>431943587</v>
          </cell>
          <cell r="D960">
            <v>431943587</v>
          </cell>
          <cell r="E960">
            <v>0</v>
          </cell>
          <cell r="F960">
            <v>0</v>
          </cell>
        </row>
        <row r="961">
          <cell r="A961" t="str">
            <v>241902</v>
          </cell>
          <cell r="B961" t="str">
            <v>EAST BERNARD ISD</v>
          </cell>
          <cell r="C961">
            <v>405758486</v>
          </cell>
          <cell r="D961">
            <v>405758486</v>
          </cell>
          <cell r="E961">
            <v>0</v>
          </cell>
          <cell r="F961">
            <v>0</v>
          </cell>
        </row>
        <row r="962">
          <cell r="A962" t="str">
            <v>241903</v>
          </cell>
          <cell r="B962" t="str">
            <v>EL CAMPO ISD</v>
          </cell>
          <cell r="C962">
            <v>1332858057</v>
          </cell>
          <cell r="D962">
            <v>1332858057</v>
          </cell>
          <cell r="E962">
            <v>0</v>
          </cell>
          <cell r="F962">
            <v>0</v>
          </cell>
        </row>
        <row r="963">
          <cell r="A963" t="str">
            <v>241904</v>
          </cell>
          <cell r="B963" t="str">
            <v>WHARTON ISD</v>
          </cell>
          <cell r="C963">
            <v>1349315113</v>
          </cell>
          <cell r="D963">
            <v>1349315113</v>
          </cell>
          <cell r="E963">
            <v>0</v>
          </cell>
          <cell r="F963">
            <v>0</v>
          </cell>
        </row>
        <row r="964">
          <cell r="A964" t="str">
            <v>241906</v>
          </cell>
          <cell r="B964" t="str">
            <v>LOUISE ISD</v>
          </cell>
          <cell r="C964">
            <v>282560518</v>
          </cell>
          <cell r="D964">
            <v>282560518</v>
          </cell>
          <cell r="E964">
            <v>0</v>
          </cell>
          <cell r="F964">
            <v>0</v>
          </cell>
        </row>
        <row r="965">
          <cell r="A965" t="str">
            <v>242902</v>
          </cell>
          <cell r="B965" t="str">
            <v>SHAMROCK ISD</v>
          </cell>
          <cell r="C965">
            <v>136691986</v>
          </cell>
          <cell r="D965">
            <v>136691986</v>
          </cell>
          <cell r="E965">
            <v>0</v>
          </cell>
          <cell r="F965">
            <v>0</v>
          </cell>
        </row>
        <row r="966">
          <cell r="A966" t="str">
            <v>242903</v>
          </cell>
          <cell r="B966" t="str">
            <v>WHEELER ISD</v>
          </cell>
          <cell r="C966">
            <v>293911596</v>
          </cell>
          <cell r="D966">
            <v>293911596</v>
          </cell>
          <cell r="E966">
            <v>0</v>
          </cell>
          <cell r="F966">
            <v>0</v>
          </cell>
        </row>
        <row r="967">
          <cell r="A967" t="str">
            <v>242905</v>
          </cell>
          <cell r="B967" t="str">
            <v>KELTON ISD</v>
          </cell>
          <cell r="C967">
            <v>609240917</v>
          </cell>
          <cell r="D967">
            <v>609240917</v>
          </cell>
          <cell r="E967">
            <v>0</v>
          </cell>
          <cell r="F967">
            <v>0</v>
          </cell>
        </row>
        <row r="968">
          <cell r="A968" t="str">
            <v>242906</v>
          </cell>
          <cell r="B968" t="str">
            <v>FORT ELLIOTT CISD</v>
          </cell>
          <cell r="C968">
            <v>1173159656</v>
          </cell>
          <cell r="D968">
            <v>1173159656</v>
          </cell>
          <cell r="E968">
            <v>0</v>
          </cell>
          <cell r="F968">
            <v>0</v>
          </cell>
        </row>
        <row r="969">
          <cell r="A969" t="str">
            <v>243901</v>
          </cell>
          <cell r="B969" t="str">
            <v>BURKBURNETT ISD</v>
          </cell>
          <cell r="C969">
            <v>908007531</v>
          </cell>
          <cell r="D969">
            <v>908007531</v>
          </cell>
          <cell r="E969">
            <v>0</v>
          </cell>
          <cell r="F969">
            <v>0</v>
          </cell>
        </row>
        <row r="970">
          <cell r="A970" t="str">
            <v>243902</v>
          </cell>
          <cell r="B970" t="str">
            <v>ELECTRA ISD</v>
          </cell>
          <cell r="C970">
            <v>184341772</v>
          </cell>
          <cell r="D970">
            <v>184341772</v>
          </cell>
          <cell r="E970">
            <v>0</v>
          </cell>
          <cell r="F970">
            <v>0</v>
          </cell>
        </row>
        <row r="971">
          <cell r="A971" t="str">
            <v>243903</v>
          </cell>
          <cell r="B971" t="str">
            <v>IOWA PARK CISD</v>
          </cell>
          <cell r="C971">
            <v>595579986</v>
          </cell>
          <cell r="D971">
            <v>595579986</v>
          </cell>
          <cell r="E971">
            <v>0</v>
          </cell>
          <cell r="F971">
            <v>0</v>
          </cell>
        </row>
        <row r="972">
          <cell r="A972" t="str">
            <v>243905</v>
          </cell>
          <cell r="B972" t="str">
            <v>WICHITA FALLS ISD</v>
          </cell>
          <cell r="C972">
            <v>4616330564</v>
          </cell>
          <cell r="D972">
            <v>4616330564</v>
          </cell>
          <cell r="E972">
            <v>0</v>
          </cell>
          <cell r="F972">
            <v>0</v>
          </cell>
        </row>
        <row r="973">
          <cell r="A973" t="str">
            <v>243906</v>
          </cell>
          <cell r="B973" t="str">
            <v>CITY VIEW ISD</v>
          </cell>
          <cell r="C973">
            <v>204909422</v>
          </cell>
          <cell r="D973">
            <v>204909422</v>
          </cell>
          <cell r="E973">
            <v>0</v>
          </cell>
          <cell r="F973">
            <v>0</v>
          </cell>
        </row>
        <row r="974">
          <cell r="A974" t="str">
            <v>244901</v>
          </cell>
          <cell r="B974" t="str">
            <v>HARROLD ISD</v>
          </cell>
          <cell r="C974">
            <v>97617866</v>
          </cell>
          <cell r="D974">
            <v>97617866</v>
          </cell>
          <cell r="E974">
            <v>0</v>
          </cell>
          <cell r="F974">
            <v>0</v>
          </cell>
        </row>
        <row r="975">
          <cell r="A975" t="str">
            <v>244903</v>
          </cell>
          <cell r="B975" t="str">
            <v>VERNON ISD</v>
          </cell>
          <cell r="C975">
            <v>883757678</v>
          </cell>
          <cell r="D975">
            <v>883757678</v>
          </cell>
          <cell r="E975">
            <v>0</v>
          </cell>
          <cell r="F975">
            <v>0</v>
          </cell>
        </row>
        <row r="976">
          <cell r="A976" t="str">
            <v>244905</v>
          </cell>
          <cell r="B976" t="str">
            <v>NORTHSIDE ISD</v>
          </cell>
          <cell r="C976">
            <v>44351566</v>
          </cell>
          <cell r="D976">
            <v>44351566</v>
          </cell>
          <cell r="E976">
            <v>0</v>
          </cell>
          <cell r="F976">
            <v>0</v>
          </cell>
        </row>
        <row r="977">
          <cell r="A977" t="str">
            <v>245901</v>
          </cell>
          <cell r="B977" t="str">
            <v>LASARA ISD</v>
          </cell>
          <cell r="C977">
            <v>43373669</v>
          </cell>
          <cell r="D977">
            <v>43373669</v>
          </cell>
          <cell r="E977">
            <v>0</v>
          </cell>
          <cell r="F977">
            <v>0</v>
          </cell>
        </row>
        <row r="978">
          <cell r="A978" t="str">
            <v>245902</v>
          </cell>
          <cell r="B978" t="str">
            <v>LYFORD CISD</v>
          </cell>
          <cell r="C978">
            <v>322499552</v>
          </cell>
          <cell r="D978">
            <v>322499552</v>
          </cell>
          <cell r="E978">
            <v>0</v>
          </cell>
          <cell r="F978">
            <v>0</v>
          </cell>
        </row>
        <row r="979">
          <cell r="A979" t="str">
            <v>245903</v>
          </cell>
          <cell r="B979" t="str">
            <v>RAYMONDVILLE ISD</v>
          </cell>
          <cell r="C979">
            <v>338773147</v>
          </cell>
          <cell r="D979">
            <v>338773147</v>
          </cell>
          <cell r="E979">
            <v>0</v>
          </cell>
          <cell r="F979">
            <v>0</v>
          </cell>
        </row>
        <row r="980">
          <cell r="A980" t="str">
            <v>245904</v>
          </cell>
          <cell r="B980" t="str">
            <v>SAN PERLITA ISD</v>
          </cell>
          <cell r="C980">
            <v>116019451</v>
          </cell>
          <cell r="D980">
            <v>116019451</v>
          </cell>
          <cell r="E980">
            <v>0</v>
          </cell>
          <cell r="F980">
            <v>0</v>
          </cell>
        </row>
        <row r="981">
          <cell r="A981" t="str">
            <v>246902</v>
          </cell>
          <cell r="B981" t="str">
            <v>FLORENCE ISD</v>
          </cell>
          <cell r="C981">
            <v>441865481</v>
          </cell>
          <cell r="D981">
            <v>441865481</v>
          </cell>
          <cell r="E981">
            <v>0</v>
          </cell>
          <cell r="F981">
            <v>0</v>
          </cell>
        </row>
        <row r="982">
          <cell r="A982" t="str">
            <v>246904</v>
          </cell>
          <cell r="B982" t="str">
            <v>GEORGETOWN ISD</v>
          </cell>
          <cell r="C982">
            <v>10812185369</v>
          </cell>
          <cell r="D982">
            <v>10812185369</v>
          </cell>
          <cell r="E982">
            <v>0</v>
          </cell>
          <cell r="F982">
            <v>0</v>
          </cell>
        </row>
        <row r="983">
          <cell r="A983" t="str">
            <v>246905</v>
          </cell>
          <cell r="B983" t="str">
            <v>GRANGER ISD</v>
          </cell>
          <cell r="C983">
            <v>169643768</v>
          </cell>
          <cell r="D983">
            <v>169643768</v>
          </cell>
          <cell r="E983">
            <v>0</v>
          </cell>
          <cell r="F983">
            <v>0</v>
          </cell>
        </row>
        <row r="984">
          <cell r="A984" t="str">
            <v>246906</v>
          </cell>
          <cell r="B984" t="str">
            <v>HUTTO ISD</v>
          </cell>
          <cell r="C984">
            <v>3662572439</v>
          </cell>
          <cell r="D984">
            <v>3662572439</v>
          </cell>
          <cell r="E984">
            <v>0</v>
          </cell>
          <cell r="F984">
            <v>0</v>
          </cell>
        </row>
        <row r="985">
          <cell r="A985" t="str">
            <v>246907</v>
          </cell>
          <cell r="B985" t="str">
            <v>JARRELL ISD</v>
          </cell>
          <cell r="C985">
            <v>1474364517</v>
          </cell>
          <cell r="D985">
            <v>1474364517</v>
          </cell>
          <cell r="E985">
            <v>0</v>
          </cell>
          <cell r="F985">
            <v>0</v>
          </cell>
        </row>
        <row r="986">
          <cell r="A986" t="str">
            <v>246908</v>
          </cell>
          <cell r="B986" t="str">
            <v>LIBERTY HILL ISD</v>
          </cell>
          <cell r="C986">
            <v>2901857833</v>
          </cell>
          <cell r="D986">
            <v>2901857833</v>
          </cell>
          <cell r="E986">
            <v>0</v>
          </cell>
          <cell r="F986">
            <v>0</v>
          </cell>
        </row>
        <row r="987">
          <cell r="A987" t="str">
            <v>246909</v>
          </cell>
          <cell r="B987" t="str">
            <v>ROUND ROCK ISD</v>
          </cell>
          <cell r="C987">
            <v>38141834899</v>
          </cell>
          <cell r="D987">
            <v>38141834899</v>
          </cell>
          <cell r="E987">
            <v>0</v>
          </cell>
          <cell r="F987">
            <v>0</v>
          </cell>
        </row>
        <row r="988">
          <cell r="A988" t="str">
            <v>246911</v>
          </cell>
          <cell r="B988" t="str">
            <v>TAYLOR ISD</v>
          </cell>
          <cell r="C988">
            <v>1220964029</v>
          </cell>
          <cell r="D988">
            <v>1220964029</v>
          </cell>
          <cell r="E988">
            <v>0</v>
          </cell>
          <cell r="F988">
            <v>0</v>
          </cell>
        </row>
        <row r="989">
          <cell r="A989" t="str">
            <v>246912</v>
          </cell>
          <cell r="B989" t="str">
            <v>THRALL ISD</v>
          </cell>
          <cell r="C989">
            <v>265547676</v>
          </cell>
          <cell r="D989">
            <v>265547676</v>
          </cell>
          <cell r="E989">
            <v>0</v>
          </cell>
          <cell r="F989">
            <v>0</v>
          </cell>
        </row>
        <row r="990">
          <cell r="A990" t="str">
            <v>246913</v>
          </cell>
          <cell r="B990" t="str">
            <v>LEANDER ISD</v>
          </cell>
          <cell r="C990">
            <v>26944487874</v>
          </cell>
          <cell r="D990">
            <v>26944487874</v>
          </cell>
          <cell r="E990">
            <v>0</v>
          </cell>
          <cell r="F990">
            <v>0</v>
          </cell>
        </row>
        <row r="991">
          <cell r="A991" t="str">
            <v>246914</v>
          </cell>
          <cell r="B991" t="str">
            <v>COUPLAND ISD</v>
          </cell>
          <cell r="C991">
            <v>97443097</v>
          </cell>
          <cell r="D991">
            <v>97443097</v>
          </cell>
          <cell r="E991">
            <v>0</v>
          </cell>
          <cell r="F991">
            <v>0</v>
          </cell>
        </row>
        <row r="992">
          <cell r="A992" t="str">
            <v>247901</v>
          </cell>
          <cell r="B992" t="str">
            <v>FLORESVILLE ISD</v>
          </cell>
          <cell r="C992">
            <v>1597676064</v>
          </cell>
          <cell r="D992">
            <v>1597676064</v>
          </cell>
          <cell r="E992">
            <v>0</v>
          </cell>
          <cell r="F992">
            <v>0</v>
          </cell>
        </row>
        <row r="993">
          <cell r="A993" t="str">
            <v>247903</v>
          </cell>
          <cell r="B993" t="str">
            <v>LA VERNIA ISD</v>
          </cell>
          <cell r="C993">
            <v>1210867831</v>
          </cell>
          <cell r="D993">
            <v>1210867831</v>
          </cell>
          <cell r="E993">
            <v>0</v>
          </cell>
          <cell r="F993">
            <v>0</v>
          </cell>
        </row>
        <row r="994">
          <cell r="A994" t="str">
            <v>247904</v>
          </cell>
          <cell r="B994" t="str">
            <v>POTH ISD</v>
          </cell>
          <cell r="C994">
            <v>333532479</v>
          </cell>
          <cell r="D994">
            <v>333532479</v>
          </cell>
          <cell r="E994">
            <v>0</v>
          </cell>
          <cell r="F994">
            <v>0</v>
          </cell>
        </row>
        <row r="995">
          <cell r="A995" t="str">
            <v>247906</v>
          </cell>
          <cell r="B995" t="str">
            <v>STOCKDALE ISD</v>
          </cell>
          <cell r="C995">
            <v>262517591</v>
          </cell>
          <cell r="D995">
            <v>262517591</v>
          </cell>
          <cell r="E995">
            <v>0</v>
          </cell>
          <cell r="F995">
            <v>0</v>
          </cell>
        </row>
        <row r="996">
          <cell r="A996" t="str">
            <v>248901</v>
          </cell>
          <cell r="B996" t="str">
            <v>KERMIT ISD</v>
          </cell>
          <cell r="C996">
            <v>1232001859</v>
          </cell>
          <cell r="D996">
            <v>1222120373</v>
          </cell>
          <cell r="E996">
            <v>19762972</v>
          </cell>
          <cell r="F996">
            <v>0</v>
          </cell>
        </row>
        <row r="997">
          <cell r="A997" t="str">
            <v>248902</v>
          </cell>
          <cell r="B997" t="str">
            <v>WINK-LOVING ISD</v>
          </cell>
          <cell r="C997">
            <v>9387054930</v>
          </cell>
          <cell r="D997">
            <v>9385963913</v>
          </cell>
          <cell r="E997">
            <v>2182034</v>
          </cell>
          <cell r="F997">
            <v>0</v>
          </cell>
        </row>
        <row r="998">
          <cell r="A998" t="str">
            <v>249901</v>
          </cell>
          <cell r="B998" t="str">
            <v>ALVORD ISD</v>
          </cell>
          <cell r="C998">
            <v>423155360</v>
          </cell>
          <cell r="D998">
            <v>423155360</v>
          </cell>
          <cell r="E998">
            <v>0</v>
          </cell>
          <cell r="F998">
            <v>0</v>
          </cell>
        </row>
        <row r="999">
          <cell r="A999" t="str">
            <v>249902</v>
          </cell>
          <cell r="B999" t="str">
            <v>BOYD ISD</v>
          </cell>
          <cell r="C999">
            <v>754448885</v>
          </cell>
          <cell r="D999">
            <v>754448885</v>
          </cell>
          <cell r="E999">
            <v>0</v>
          </cell>
          <cell r="F999">
            <v>0</v>
          </cell>
        </row>
        <row r="1000">
          <cell r="A1000" t="str">
            <v>249903</v>
          </cell>
          <cell r="B1000" t="str">
            <v>BRIDGEPORT ISD</v>
          </cell>
          <cell r="C1000">
            <v>1417283052</v>
          </cell>
          <cell r="D1000">
            <v>1411035492</v>
          </cell>
          <cell r="E1000">
            <v>12495120</v>
          </cell>
          <cell r="F1000">
            <v>0</v>
          </cell>
        </row>
        <row r="1001">
          <cell r="A1001" t="str">
            <v>249904</v>
          </cell>
          <cell r="B1001" t="str">
            <v>CHICO ISD</v>
          </cell>
          <cell r="C1001">
            <v>672785999</v>
          </cell>
          <cell r="D1001">
            <v>672785999</v>
          </cell>
          <cell r="E1001">
            <v>0</v>
          </cell>
          <cell r="F1001">
            <v>0</v>
          </cell>
        </row>
        <row r="1002">
          <cell r="A1002" t="str">
            <v>249905</v>
          </cell>
          <cell r="B1002" t="str">
            <v>DECATUR ISD</v>
          </cell>
          <cell r="C1002">
            <v>2494148814</v>
          </cell>
          <cell r="D1002">
            <v>2494148814</v>
          </cell>
          <cell r="E1002">
            <v>0</v>
          </cell>
          <cell r="F1002">
            <v>0</v>
          </cell>
        </row>
        <row r="1003">
          <cell r="A1003" t="str">
            <v>249906</v>
          </cell>
          <cell r="B1003" t="str">
            <v>PARADISE ISD</v>
          </cell>
          <cell r="C1003">
            <v>517586732</v>
          </cell>
          <cell r="D1003">
            <v>517586732</v>
          </cell>
          <cell r="E1003">
            <v>0</v>
          </cell>
          <cell r="F1003">
            <v>0</v>
          </cell>
        </row>
        <row r="1004">
          <cell r="A1004" t="str">
            <v>249908</v>
          </cell>
          <cell r="B1004" t="str">
            <v>SLIDELL ISD</v>
          </cell>
          <cell r="C1004">
            <v>323872780</v>
          </cell>
          <cell r="D1004">
            <v>315792201</v>
          </cell>
          <cell r="E1004">
            <v>16161158</v>
          </cell>
          <cell r="F1004">
            <v>0</v>
          </cell>
        </row>
        <row r="1005">
          <cell r="A1005" t="str">
            <v>250902</v>
          </cell>
          <cell r="B1005" t="str">
            <v>HAWKINS ISD</v>
          </cell>
          <cell r="C1005">
            <v>713302437</v>
          </cell>
          <cell r="D1005">
            <v>713302437</v>
          </cell>
          <cell r="E1005">
            <v>0</v>
          </cell>
          <cell r="F1005">
            <v>0</v>
          </cell>
        </row>
        <row r="1006">
          <cell r="A1006" t="str">
            <v>250903</v>
          </cell>
          <cell r="B1006" t="str">
            <v>MINEOLA ISD</v>
          </cell>
          <cell r="C1006">
            <v>629964372</v>
          </cell>
          <cell r="D1006">
            <v>629964372</v>
          </cell>
          <cell r="E1006">
            <v>0</v>
          </cell>
          <cell r="F1006">
            <v>0</v>
          </cell>
        </row>
        <row r="1007">
          <cell r="A1007" t="str">
            <v>250904</v>
          </cell>
          <cell r="B1007" t="str">
            <v>QUITMAN ISD</v>
          </cell>
          <cell r="C1007">
            <v>511028471</v>
          </cell>
          <cell r="D1007">
            <v>511028471</v>
          </cell>
          <cell r="E1007">
            <v>0</v>
          </cell>
          <cell r="F1007">
            <v>0</v>
          </cell>
        </row>
        <row r="1008">
          <cell r="A1008" t="str">
            <v>250905</v>
          </cell>
          <cell r="B1008" t="str">
            <v>YANTIS ISD</v>
          </cell>
          <cell r="C1008">
            <v>344341462</v>
          </cell>
          <cell r="D1008">
            <v>344341462</v>
          </cell>
          <cell r="E1008">
            <v>0</v>
          </cell>
          <cell r="F1008">
            <v>0</v>
          </cell>
        </row>
        <row r="1009">
          <cell r="A1009" t="str">
            <v>250906</v>
          </cell>
          <cell r="B1009" t="str">
            <v>ALBA-GOLDEN ISD</v>
          </cell>
          <cell r="C1009">
            <v>286074348</v>
          </cell>
          <cell r="D1009">
            <v>286074348</v>
          </cell>
          <cell r="E1009">
            <v>0</v>
          </cell>
          <cell r="F1009">
            <v>0</v>
          </cell>
        </row>
        <row r="1010">
          <cell r="A1010" t="str">
            <v>250907</v>
          </cell>
          <cell r="B1010" t="str">
            <v>WINNSBORO ISD</v>
          </cell>
          <cell r="C1010">
            <v>504472532</v>
          </cell>
          <cell r="D1010">
            <v>504472532</v>
          </cell>
          <cell r="E1010">
            <v>0</v>
          </cell>
          <cell r="F1010">
            <v>0</v>
          </cell>
        </row>
        <row r="1011">
          <cell r="A1011" t="str">
            <v>251901</v>
          </cell>
          <cell r="B1011" t="str">
            <v>DENVER CITY ISD</v>
          </cell>
          <cell r="C1011">
            <v>1506980942</v>
          </cell>
          <cell r="D1011">
            <v>1501644340</v>
          </cell>
          <cell r="E1011">
            <v>10673204</v>
          </cell>
          <cell r="F1011">
            <v>0</v>
          </cell>
        </row>
        <row r="1012">
          <cell r="A1012" t="str">
            <v>251902</v>
          </cell>
          <cell r="B1012" t="str">
            <v>PLAINS ISD</v>
          </cell>
          <cell r="C1012">
            <v>1237872137</v>
          </cell>
          <cell r="D1012">
            <v>1233866476</v>
          </cell>
          <cell r="E1012">
            <v>8011322</v>
          </cell>
          <cell r="F1012">
            <v>0</v>
          </cell>
        </row>
        <row r="1013">
          <cell r="A1013" t="str">
            <v>252901</v>
          </cell>
          <cell r="B1013" t="str">
            <v>GRAHAM ISD</v>
          </cell>
          <cell r="C1013">
            <v>725162051</v>
          </cell>
          <cell r="D1013">
            <v>725162051</v>
          </cell>
          <cell r="E1013">
            <v>0</v>
          </cell>
          <cell r="F1013">
            <v>0</v>
          </cell>
        </row>
        <row r="1014">
          <cell r="A1014" t="str">
            <v>252902</v>
          </cell>
          <cell r="B1014" t="str">
            <v>NEWCASTLE ISD</v>
          </cell>
          <cell r="C1014">
            <v>91451199</v>
          </cell>
          <cell r="D1014">
            <v>91451199</v>
          </cell>
          <cell r="E1014">
            <v>0</v>
          </cell>
          <cell r="F1014">
            <v>0</v>
          </cell>
        </row>
        <row r="1015">
          <cell r="A1015" t="str">
            <v>252903</v>
          </cell>
          <cell r="B1015" t="str">
            <v>OLNEY ISD</v>
          </cell>
          <cell r="C1015">
            <v>250799399</v>
          </cell>
          <cell r="D1015">
            <v>250799399</v>
          </cell>
          <cell r="E1015">
            <v>0</v>
          </cell>
          <cell r="F1015">
            <v>0</v>
          </cell>
        </row>
        <row r="1016">
          <cell r="A1016" t="str">
            <v>253901</v>
          </cell>
          <cell r="B1016" t="str">
            <v>ZAPATA COUNTY ISD</v>
          </cell>
          <cell r="C1016">
            <v>1055462483</v>
          </cell>
          <cell r="D1016">
            <v>1030425612</v>
          </cell>
          <cell r="E1016">
            <v>50073742</v>
          </cell>
          <cell r="F1016">
            <v>0</v>
          </cell>
        </row>
        <row r="1017">
          <cell r="A1017" t="str">
            <v>254901</v>
          </cell>
          <cell r="B1017" t="str">
            <v>CRYSTAL CITY ISD</v>
          </cell>
          <cell r="C1017">
            <v>949455854</v>
          </cell>
          <cell r="D1017">
            <v>949455854</v>
          </cell>
          <cell r="E1017">
            <v>0</v>
          </cell>
          <cell r="F1017">
            <v>0</v>
          </cell>
        </row>
        <row r="1018">
          <cell r="A1018" t="str">
            <v>254902</v>
          </cell>
          <cell r="B1018" t="str">
            <v>LA PRYOR ISD</v>
          </cell>
          <cell r="C1018">
            <v>155684840</v>
          </cell>
          <cell r="D1018">
            <v>155684840</v>
          </cell>
          <cell r="E1018">
            <v>0</v>
          </cell>
          <cell r="F1018">
            <v>0</v>
          </cell>
        </row>
      </sheetData>
      <sheetData sheetId="3">
        <row r="1">
          <cell r="A1" t="str">
            <v>CDNO</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B3314-5D2A-4235-A3F6-8679E7413EEE}">
  <sheetPr>
    <tabColor theme="4" tint="0.39997558519241921"/>
  </sheetPr>
  <dimension ref="A1:D20"/>
  <sheetViews>
    <sheetView zoomScaleNormal="100" workbookViewId="0">
      <pane ySplit="3" topLeftCell="A4" activePane="bottomLeft" state="frozen"/>
      <selection pane="bottomLeft"/>
    </sheetView>
  </sheetViews>
  <sheetFormatPr defaultColWidth="0" defaultRowHeight="14.4" zeroHeight="1" x14ac:dyDescent="0.3"/>
  <cols>
    <col min="1" max="1" width="11.77734375" style="2" customWidth="1"/>
    <col min="2" max="2" width="102.44140625" style="2" customWidth="1"/>
    <col min="3" max="3" width="11.88671875" style="2" customWidth="1"/>
    <col min="4" max="16384" width="9.109375" style="2" hidden="1"/>
  </cols>
  <sheetData>
    <row r="1" spans="2:4" x14ac:dyDescent="0.3"/>
    <row r="2" spans="2:4" ht="19.8" x14ac:dyDescent="0.3">
      <c r="B2" s="6" t="s">
        <v>1045</v>
      </c>
      <c r="D2" s="5"/>
    </row>
    <row r="3" spans="2:4" ht="18" x14ac:dyDescent="0.3">
      <c r="B3" s="21" t="s">
        <v>1094</v>
      </c>
      <c r="D3" s="5"/>
    </row>
    <row r="4" spans="2:4" ht="41.4" customHeight="1" x14ac:dyDescent="0.3">
      <c r="B4" s="19" t="s">
        <v>1034</v>
      </c>
      <c r="D4" s="5"/>
    </row>
    <row r="5" spans="2:4" ht="17.399999999999999" x14ac:dyDescent="0.3">
      <c r="B5" s="3" t="s">
        <v>1023</v>
      </c>
    </row>
    <row r="6" spans="2:4" ht="27.9" customHeight="1" x14ac:dyDescent="0.3">
      <c r="B6" s="15" t="s">
        <v>1040</v>
      </c>
    </row>
    <row r="7" spans="2:4" ht="45.45" customHeight="1" x14ac:dyDescent="0.3">
      <c r="B7" s="15" t="s">
        <v>1046</v>
      </c>
    </row>
    <row r="8" spans="2:4" ht="56.7" customHeight="1" x14ac:dyDescent="0.3">
      <c r="B8" s="15" t="s">
        <v>1093</v>
      </c>
    </row>
    <row r="9" spans="2:4" x14ac:dyDescent="0.3">
      <c r="B9" s="15" t="s">
        <v>1036</v>
      </c>
    </row>
    <row r="10" spans="2:4" ht="35.700000000000003" customHeight="1" x14ac:dyDescent="0.3">
      <c r="B10" s="15" t="s">
        <v>1039</v>
      </c>
    </row>
    <row r="11" spans="2:4" ht="17.399999999999999" x14ac:dyDescent="0.3">
      <c r="B11" s="3" t="s">
        <v>1022</v>
      </c>
    </row>
    <row r="12" spans="2:4" ht="27" customHeight="1" x14ac:dyDescent="0.3">
      <c r="B12" s="15" t="s">
        <v>1047</v>
      </c>
    </row>
    <row r="13" spans="2:4" ht="36.450000000000003" customHeight="1" x14ac:dyDescent="0.3">
      <c r="B13" s="15" t="s">
        <v>1048</v>
      </c>
    </row>
    <row r="14" spans="2:4" ht="98.1" customHeight="1" x14ac:dyDescent="0.3">
      <c r="B14" s="15" t="s">
        <v>1037</v>
      </c>
    </row>
    <row r="15" spans="2:4" ht="49.65" customHeight="1" x14ac:dyDescent="0.3">
      <c r="B15" s="20" t="s">
        <v>1024</v>
      </c>
    </row>
    <row r="16" spans="2:4" ht="17.399999999999999" x14ac:dyDescent="0.3">
      <c r="B16" s="3" t="s">
        <v>1033</v>
      </c>
    </row>
    <row r="17" spans="2:2" ht="46.65" customHeight="1" x14ac:dyDescent="0.3">
      <c r="B17" s="15" t="s">
        <v>1041</v>
      </c>
    </row>
    <row r="18" spans="2:2" ht="60" customHeight="1" x14ac:dyDescent="0.3"/>
    <row r="19" spans="2:2" x14ac:dyDescent="0.3"/>
    <row r="20" spans="2:2" x14ac:dyDescent="0.3"/>
  </sheetData>
  <sheetProtection algorithmName="SHA-512" hashValue="wZjVWNy/8Td2MyYi8smpkTXMDYL32i5fApjEGOT/UA4INq/GjiLg8fTZ10/bW2lT0lckvwxZe2s4PQ+/2iKvbQ==" saltValue="L7bwaGcq+DKR48oD073PEA==" spinCount="100000" sheet="1" objects="1" scenarios="1"/>
  <phoneticPr fontId="8"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A20BF-6CA5-4397-B21F-1E0E7E9C3F19}">
  <sheetPr>
    <tabColor theme="4" tint="0.79998168889431442"/>
  </sheetPr>
  <dimension ref="A1:CD81"/>
  <sheetViews>
    <sheetView tabSelected="1" zoomScaleNormal="100" workbookViewId="0">
      <pane ySplit="5" topLeftCell="A6" activePane="bottomLeft" state="frozen"/>
      <selection pane="bottomLeft" activeCell="B6" sqref="B6:D6"/>
    </sheetView>
  </sheetViews>
  <sheetFormatPr defaultColWidth="0" defaultRowHeight="14.4" x14ac:dyDescent="0.3"/>
  <cols>
    <col min="1" max="1" width="11.88671875" style="7" customWidth="1"/>
    <col min="2" max="2" width="72.5546875" style="7" customWidth="1"/>
    <col min="3" max="3" width="1.88671875" style="7" customWidth="1"/>
    <col min="4" max="4" width="20.5546875" style="10" customWidth="1"/>
    <col min="5" max="8" width="11.88671875" style="2" customWidth="1"/>
    <col min="9" max="24" width="11.88671875" style="2" hidden="1" customWidth="1"/>
    <col min="25" max="25" width="3" style="2" hidden="1" customWidth="1"/>
    <col min="26" max="41" width="7.77734375" style="2" hidden="1" customWidth="1"/>
    <col min="42" max="82" width="9.109375" style="2" hidden="1" customWidth="1"/>
    <col min="83" max="16384" width="7.77734375" style="2" hidden="1"/>
  </cols>
  <sheetData>
    <row r="1" spans="1:25" s="7" customFormat="1" x14ac:dyDescent="0.3">
      <c r="A1" s="2"/>
      <c r="B1" s="2"/>
      <c r="C1" s="2"/>
      <c r="D1" s="9"/>
      <c r="E1" s="2"/>
      <c r="F1" s="2"/>
      <c r="G1" s="2"/>
      <c r="H1" s="2"/>
      <c r="I1" s="2"/>
      <c r="J1" s="2"/>
      <c r="K1" s="2"/>
      <c r="L1" s="2"/>
      <c r="M1" s="2"/>
      <c r="N1" s="2"/>
      <c r="O1" s="2"/>
      <c r="P1" s="2"/>
      <c r="Q1" s="2"/>
      <c r="R1" s="2"/>
      <c r="S1" s="2"/>
      <c r="T1" s="2"/>
      <c r="U1" s="2"/>
      <c r="V1" s="2"/>
      <c r="W1" s="2"/>
      <c r="X1" s="2"/>
      <c r="Y1" s="2"/>
    </row>
    <row r="2" spans="1:25" s="7" customFormat="1" ht="19.8" x14ac:dyDescent="0.3">
      <c r="A2" s="2"/>
      <c r="B2" s="60" t="str">
        <f>Instructions!B2</f>
        <v>2026-2027 Tax Rate &amp; MCR Template</v>
      </c>
      <c r="C2" s="60"/>
      <c r="D2" s="60"/>
      <c r="E2" s="2"/>
      <c r="F2" s="2"/>
      <c r="G2" s="2"/>
      <c r="H2" s="2"/>
      <c r="I2" s="2"/>
      <c r="J2" s="2"/>
      <c r="K2" s="2"/>
      <c r="L2" s="2"/>
      <c r="M2" s="2"/>
      <c r="N2" s="2"/>
      <c r="O2" s="2"/>
      <c r="P2" s="2"/>
      <c r="Q2" s="2"/>
      <c r="R2" s="2"/>
      <c r="S2" s="2"/>
      <c r="T2" s="2"/>
      <c r="U2" s="2"/>
      <c r="V2" s="2"/>
      <c r="W2" s="2"/>
      <c r="X2" s="2"/>
      <c r="Y2" s="2"/>
    </row>
    <row r="3" spans="1:25" s="7" customFormat="1" ht="17.399999999999999" x14ac:dyDescent="0.3">
      <c r="A3" s="2"/>
      <c r="B3" s="61" t="s">
        <v>1027</v>
      </c>
      <c r="C3" s="61"/>
      <c r="D3" s="61"/>
      <c r="E3" s="2"/>
      <c r="F3" s="2"/>
      <c r="G3" s="2"/>
      <c r="H3" s="2"/>
      <c r="I3" s="2"/>
      <c r="J3" s="2"/>
      <c r="K3" s="2"/>
      <c r="L3" s="2"/>
      <c r="M3" s="2"/>
      <c r="N3" s="2"/>
      <c r="O3" s="2"/>
      <c r="P3" s="2"/>
      <c r="Q3" s="2"/>
      <c r="R3" s="2"/>
      <c r="S3" s="2"/>
      <c r="T3" s="2"/>
      <c r="U3" s="2"/>
      <c r="V3" s="2"/>
      <c r="W3" s="2"/>
      <c r="X3" s="2"/>
      <c r="Y3" s="2"/>
    </row>
    <row r="4" spans="1:25" s="7" customFormat="1" x14ac:dyDescent="0.3">
      <c r="A4" s="2"/>
      <c r="B4" s="2"/>
      <c r="C4" s="2"/>
      <c r="D4" s="9"/>
      <c r="E4" s="2"/>
      <c r="F4" s="2"/>
      <c r="G4" s="2"/>
      <c r="H4" s="2"/>
      <c r="I4" s="2"/>
      <c r="J4" s="2"/>
      <c r="K4" s="2"/>
      <c r="L4" s="2"/>
      <c r="M4" s="2"/>
      <c r="N4" s="2"/>
      <c r="O4" s="2"/>
      <c r="P4" s="2"/>
      <c r="Q4" s="2"/>
      <c r="R4" s="2"/>
      <c r="S4" s="2"/>
      <c r="T4" s="2"/>
      <c r="U4" s="2"/>
      <c r="V4" s="2"/>
      <c r="W4" s="2"/>
      <c r="X4" s="2"/>
      <c r="Y4" s="2"/>
    </row>
    <row r="5" spans="1:25" ht="18" x14ac:dyDescent="0.3">
      <c r="A5" s="4"/>
      <c r="B5" s="18" t="e">
        <f>VLOOKUP(D5,'Tax Data'!$A:$B,2,FALSE)</f>
        <v>#N/A</v>
      </c>
      <c r="C5" s="8"/>
      <c r="D5" s="58">
        <v>0</v>
      </c>
      <c r="E5" s="8" t="s">
        <v>1026</v>
      </c>
      <c r="F5" s="8"/>
      <c r="G5" s="8"/>
      <c r="H5" s="8"/>
      <c r="I5" s="8"/>
      <c r="J5" s="8"/>
      <c r="K5" s="8"/>
      <c r="L5" s="8"/>
      <c r="M5" s="8"/>
      <c r="N5" s="8"/>
      <c r="O5" s="8"/>
      <c r="P5" s="8"/>
      <c r="Q5" s="8"/>
      <c r="R5" s="8"/>
      <c r="S5" s="8"/>
      <c r="T5" s="8"/>
      <c r="U5" s="8"/>
      <c r="V5" s="8"/>
      <c r="W5" s="8"/>
      <c r="X5" s="8"/>
    </row>
    <row r="6" spans="1:25" x14ac:dyDescent="0.3">
      <c r="A6" s="4"/>
      <c r="B6" s="62" t="s">
        <v>1038</v>
      </c>
      <c r="C6" s="62"/>
      <c r="D6" s="62"/>
      <c r="E6" s="8"/>
      <c r="F6" s="8"/>
      <c r="G6" s="8"/>
      <c r="H6" s="8"/>
      <c r="I6" s="8"/>
      <c r="J6" s="8"/>
      <c r="K6" s="8"/>
      <c r="L6" s="8"/>
      <c r="M6" s="8"/>
      <c r="N6" s="8"/>
      <c r="O6" s="8"/>
      <c r="P6" s="8"/>
      <c r="Q6" s="8"/>
      <c r="R6" s="8"/>
      <c r="S6" s="8"/>
      <c r="T6" s="8"/>
      <c r="U6" s="8"/>
      <c r="V6" s="8"/>
      <c r="W6" s="8"/>
      <c r="X6" s="8"/>
    </row>
    <row r="7" spans="1:25" x14ac:dyDescent="0.3">
      <c r="A7" s="2"/>
      <c r="B7" s="12" t="s">
        <v>1069</v>
      </c>
      <c r="C7" s="2"/>
      <c r="D7" s="54" t="e">
        <f>VLOOKUP(D5,'Tax Data'!$A:$O,5,FALSE)</f>
        <v>#N/A</v>
      </c>
    </row>
    <row r="8" spans="1:25" x14ac:dyDescent="0.3">
      <c r="A8" s="2"/>
      <c r="B8" s="2"/>
      <c r="C8" s="2"/>
      <c r="D8" s="9"/>
    </row>
    <row r="9" spans="1:25" x14ac:dyDescent="0.3">
      <c r="A9" s="2"/>
      <c r="B9" s="12" t="s">
        <v>1070</v>
      </c>
      <c r="C9" s="2"/>
      <c r="D9" s="54" t="e">
        <f>VLOOKUP($D$5,'Tax Data'!$A:$O,3,FALSE)</f>
        <v>#N/A</v>
      </c>
    </row>
    <row r="10" spans="1:25" x14ac:dyDescent="0.3">
      <c r="A10" s="2"/>
      <c r="B10" s="2"/>
      <c r="C10" s="2"/>
      <c r="D10" s="9"/>
    </row>
    <row r="11" spans="1:25" ht="43.2" x14ac:dyDescent="0.3">
      <c r="A11" s="2"/>
      <c r="B11" s="13" t="s">
        <v>1091</v>
      </c>
      <c r="C11" s="2"/>
      <c r="D11" s="54">
        <f>_xlfn.IFNA(VLOOKUP($D$5,LPVS_MCR2026!$A:$V,8,FALSE),0)</f>
        <v>0</v>
      </c>
      <c r="E11" s="8"/>
      <c r="F11" s="8"/>
      <c r="G11" s="8"/>
      <c r="H11" s="8"/>
      <c r="I11" s="8"/>
      <c r="J11" s="8"/>
      <c r="K11" s="8"/>
      <c r="L11" s="8"/>
      <c r="M11" s="8"/>
      <c r="N11" s="8"/>
      <c r="O11" s="8"/>
      <c r="P11" s="8"/>
      <c r="Q11" s="8"/>
      <c r="R11" s="8"/>
      <c r="S11" s="8"/>
      <c r="T11" s="8"/>
      <c r="U11" s="8"/>
      <c r="V11" s="8"/>
      <c r="W11" s="8"/>
      <c r="X11" s="8"/>
    </row>
    <row r="12" spans="1:25" x14ac:dyDescent="0.3">
      <c r="A12" s="2"/>
      <c r="B12" s="2"/>
      <c r="C12" s="2"/>
      <c r="D12" s="9"/>
    </row>
    <row r="13" spans="1:25" ht="43.2" x14ac:dyDescent="0.3">
      <c r="A13" s="2"/>
      <c r="B13" s="13" t="s">
        <v>1092</v>
      </c>
      <c r="C13" s="2"/>
      <c r="D13" s="59">
        <v>0</v>
      </c>
      <c r="E13" s="8" t="s">
        <v>0</v>
      </c>
      <c r="F13" s="8"/>
      <c r="G13" s="8"/>
      <c r="H13" s="8"/>
      <c r="I13" s="8"/>
      <c r="J13" s="8"/>
      <c r="K13" s="8"/>
      <c r="L13" s="8"/>
      <c r="M13" s="8"/>
      <c r="N13" s="8"/>
      <c r="O13" s="8"/>
      <c r="P13" s="8"/>
      <c r="Q13" s="8"/>
      <c r="R13" s="8"/>
      <c r="S13" s="8"/>
      <c r="T13" s="8"/>
      <c r="U13" s="8"/>
      <c r="V13" s="8"/>
      <c r="W13" s="8"/>
      <c r="X13" s="8"/>
    </row>
    <row r="14" spans="1:25" x14ac:dyDescent="0.3">
      <c r="A14" s="2"/>
      <c r="B14" s="2"/>
      <c r="C14" s="2"/>
      <c r="D14" s="9"/>
    </row>
    <row r="15" spans="1:25" x14ac:dyDescent="0.3">
      <c r="A15" s="2"/>
      <c r="B15" s="14" t="s">
        <v>1025</v>
      </c>
      <c r="C15" s="2"/>
      <c r="D15" s="55" t="e">
        <f>($D$13/$D$11)-1</f>
        <v>#DIV/0!</v>
      </c>
    </row>
    <row r="16" spans="1:25" x14ac:dyDescent="0.3">
      <c r="A16" s="2"/>
      <c r="B16" s="2"/>
      <c r="C16" s="2"/>
      <c r="D16" s="9"/>
    </row>
    <row r="17" spans="1:24" ht="28.8" x14ac:dyDescent="0.3">
      <c r="A17" s="2"/>
      <c r="B17" s="12" t="s">
        <v>1071</v>
      </c>
      <c r="C17" s="2"/>
      <c r="D17" s="56" t="e">
        <f>VLOOKUP($D$5,'Tax Data'!$A:$O,6,FALSE)</f>
        <v>#N/A</v>
      </c>
      <c r="J17" s="2" t="s">
        <v>1021</v>
      </c>
    </row>
    <row r="18" spans="1:24" x14ac:dyDescent="0.3">
      <c r="A18" s="2"/>
      <c r="B18" s="2"/>
      <c r="C18" s="2"/>
      <c r="D18" s="9"/>
    </row>
    <row r="19" spans="1:24" ht="28.8" x14ac:dyDescent="0.3">
      <c r="A19" s="2"/>
      <c r="B19" s="12" t="s">
        <v>1072</v>
      </c>
      <c r="C19" s="2"/>
      <c r="D19" s="56" t="e">
        <f>VLOOKUP($D$5,'Tax Data'!$A:$O,7,FALSE)</f>
        <v>#N/A</v>
      </c>
    </row>
    <row r="20" spans="1:24" x14ac:dyDescent="0.3">
      <c r="A20" s="2"/>
      <c r="B20" s="2"/>
      <c r="C20" s="2"/>
      <c r="D20" s="9"/>
    </row>
    <row r="21" spans="1:24" x14ac:dyDescent="0.3">
      <c r="A21" s="2"/>
      <c r="B21" s="14" t="s">
        <v>1</v>
      </c>
      <c r="C21" s="2"/>
      <c r="D21" s="54" t="e">
        <f>$D$17+$D$19</f>
        <v>#N/A</v>
      </c>
    </row>
    <row r="22" spans="1:24" x14ac:dyDescent="0.3">
      <c r="A22" s="2"/>
      <c r="B22" s="2"/>
      <c r="C22" s="2"/>
      <c r="D22" s="9"/>
    </row>
    <row r="23" spans="1:24" x14ac:dyDescent="0.3">
      <c r="A23" s="2"/>
      <c r="B23" s="14" t="s">
        <v>2</v>
      </c>
      <c r="C23" s="2"/>
      <c r="D23" s="55" t="e">
        <f>($D$13/($D$11+$D$21))-1</f>
        <v>#N/A</v>
      </c>
    </row>
    <row r="24" spans="1:24" x14ac:dyDescent="0.3">
      <c r="A24" s="2"/>
      <c r="B24" s="2"/>
      <c r="C24" s="2"/>
      <c r="D24" s="9"/>
    </row>
    <row r="25" spans="1:24" x14ac:dyDescent="0.3">
      <c r="A25" s="2"/>
      <c r="B25" s="12" t="s">
        <v>1073</v>
      </c>
      <c r="C25" s="2"/>
      <c r="D25" s="59">
        <v>0</v>
      </c>
      <c r="E25" s="8" t="s">
        <v>0</v>
      </c>
      <c r="F25" s="8"/>
      <c r="G25" s="8"/>
      <c r="H25" s="8"/>
      <c r="I25" s="8"/>
      <c r="J25" s="8"/>
      <c r="K25" s="8"/>
      <c r="L25" s="8"/>
      <c r="M25" s="8"/>
      <c r="N25" s="8"/>
      <c r="O25" s="8"/>
      <c r="P25" s="8"/>
      <c r="Q25" s="8"/>
      <c r="R25" s="8"/>
      <c r="S25" s="8"/>
      <c r="T25" s="8"/>
      <c r="U25" s="8"/>
      <c r="V25" s="8"/>
      <c r="W25" s="8"/>
      <c r="X25" s="8"/>
    </row>
    <row r="26" spans="1:24" x14ac:dyDescent="0.3">
      <c r="A26" s="2"/>
      <c r="B26" s="2"/>
      <c r="C26" s="2"/>
      <c r="D26" s="9"/>
    </row>
    <row r="27" spans="1:24" x14ac:dyDescent="0.3">
      <c r="A27" s="2"/>
      <c r="B27" s="12" t="s">
        <v>3</v>
      </c>
      <c r="C27" s="2"/>
      <c r="D27" s="54" t="e">
        <f>$D$25-$D$7</f>
        <v>#N/A</v>
      </c>
    </row>
    <row r="28" spans="1:24" x14ac:dyDescent="0.3">
      <c r="A28" s="2"/>
      <c r="B28" s="2"/>
      <c r="C28" s="2"/>
      <c r="D28" s="9"/>
    </row>
    <row r="29" spans="1:24" x14ac:dyDescent="0.3">
      <c r="A29" s="2"/>
      <c r="B29" s="13" t="s">
        <v>1074</v>
      </c>
      <c r="C29" s="2"/>
      <c r="D29" s="54" t="e">
        <f>(($D$9-$D$7)*(1+$D$15))+$D$25</f>
        <v>#N/A</v>
      </c>
    </row>
    <row r="30" spans="1:24" x14ac:dyDescent="0.3">
      <c r="A30" s="2"/>
      <c r="B30" s="2"/>
      <c r="C30" s="2"/>
      <c r="D30" s="9"/>
    </row>
    <row r="31" spans="1:24" x14ac:dyDescent="0.3">
      <c r="A31" s="2"/>
      <c r="B31" s="12" t="s">
        <v>1075</v>
      </c>
      <c r="C31" s="2"/>
      <c r="D31" s="48" t="e">
        <f>VLOOKUP($D$5,'Tax Data'!$A:$O,9,FALSE)</f>
        <v>#N/A</v>
      </c>
    </row>
    <row r="32" spans="1:24" x14ac:dyDescent="0.3">
      <c r="A32" s="2"/>
      <c r="B32" s="2"/>
      <c r="C32" s="2"/>
      <c r="D32" s="17"/>
    </row>
    <row r="33" spans="1:4" x14ac:dyDescent="0.3">
      <c r="A33" s="2"/>
      <c r="B33" s="12" t="s">
        <v>1076</v>
      </c>
      <c r="C33" s="2"/>
      <c r="D33" s="48" t="e">
        <f>ROUNDDOWN(MIN($D$31,(($D$9+$D$21)*1.025*$D$31)/D$29),4)</f>
        <v>#N/A</v>
      </c>
    </row>
    <row r="34" spans="1:4" x14ac:dyDescent="0.3">
      <c r="A34" s="2"/>
      <c r="B34" s="2"/>
      <c r="C34" s="2"/>
      <c r="D34" s="17"/>
    </row>
    <row r="35" spans="1:4" ht="28.8" x14ac:dyDescent="0.3">
      <c r="A35" s="2"/>
      <c r="B35" s="12" t="s">
        <v>1077</v>
      </c>
      <c r="C35" s="2"/>
      <c r="D35" s="48">
        <f>MIN(0.6322,ROUNDDOWN((0.6322*(1.025/1.036)),4))-0</f>
        <v>0.62539999999999996</v>
      </c>
    </row>
    <row r="36" spans="1:4" x14ac:dyDescent="0.3">
      <c r="A36" s="2"/>
      <c r="B36" s="2"/>
      <c r="C36" s="2"/>
      <c r="D36" s="17"/>
    </row>
    <row r="37" spans="1:4" x14ac:dyDescent="0.3">
      <c r="A37" s="2"/>
      <c r="B37" s="12" t="s">
        <v>1078</v>
      </c>
      <c r="C37" s="2"/>
      <c r="D37" s="48">
        <f>ROUNDDOWN(D35*0.9,4)</f>
        <v>0.56279999999999997</v>
      </c>
    </row>
    <row r="38" spans="1:4" ht="15" thickBot="1" x14ac:dyDescent="0.35">
      <c r="A38" s="2"/>
      <c r="B38" s="2"/>
      <c r="C38" s="2"/>
      <c r="D38" s="17"/>
    </row>
    <row r="39" spans="1:4" ht="29.4" thickBot="1" x14ac:dyDescent="0.35">
      <c r="A39" s="2"/>
      <c r="B39" s="16" t="s">
        <v>1079</v>
      </c>
      <c r="C39" s="2"/>
      <c r="D39" s="57" t="e">
        <f>MAX(MIN(D35,D33),D37)</f>
        <v>#N/A</v>
      </c>
    </row>
    <row r="40" spans="1:4" x14ac:dyDescent="0.3">
      <c r="A40" s="2"/>
      <c r="B40" s="2"/>
      <c r="C40" s="2"/>
      <c r="D40" s="9"/>
    </row>
    <row r="41" spans="1:4" x14ac:dyDescent="0.3">
      <c r="A41" s="2"/>
      <c r="B41" s="2"/>
      <c r="C41" s="2"/>
      <c r="D41" s="9"/>
    </row>
    <row r="42" spans="1:4" x14ac:dyDescent="0.3">
      <c r="A42" s="2"/>
      <c r="B42" s="2"/>
      <c r="C42" s="2"/>
      <c r="D42" s="9"/>
    </row>
    <row r="43" spans="1:4" x14ac:dyDescent="0.3">
      <c r="A43" s="2"/>
      <c r="B43" s="2"/>
      <c r="C43" s="2"/>
      <c r="D43" s="9"/>
    </row>
    <row r="44" spans="1:4" x14ac:dyDescent="0.3">
      <c r="A44" s="2"/>
      <c r="B44" s="2"/>
      <c r="C44" s="2"/>
      <c r="D44" s="9"/>
    </row>
    <row r="45" spans="1:4" x14ac:dyDescent="0.3">
      <c r="A45" s="2"/>
      <c r="B45" s="2"/>
      <c r="C45" s="2"/>
      <c r="D45" s="9"/>
    </row>
    <row r="46" spans="1:4" x14ac:dyDescent="0.3">
      <c r="A46" s="2"/>
      <c r="B46" s="2"/>
      <c r="C46" s="2"/>
      <c r="D46" s="9"/>
    </row>
    <row r="47" spans="1:4" x14ac:dyDescent="0.3">
      <c r="A47" s="2"/>
      <c r="B47" s="2"/>
      <c r="C47" s="2"/>
      <c r="D47" s="9"/>
    </row>
    <row r="48" spans="1:4" x14ac:dyDescent="0.3">
      <c r="A48" s="2"/>
      <c r="B48" s="2"/>
      <c r="C48" s="2"/>
      <c r="D48" s="9"/>
    </row>
    <row r="49" spans="1:4" x14ac:dyDescent="0.3">
      <c r="A49" s="2"/>
      <c r="B49" s="2"/>
      <c r="C49" s="2"/>
      <c r="D49" s="9"/>
    </row>
    <row r="50" spans="1:4" x14ac:dyDescent="0.3">
      <c r="A50" s="2"/>
      <c r="B50" s="2"/>
      <c r="C50" s="2"/>
      <c r="D50" s="9"/>
    </row>
    <row r="51" spans="1:4" x14ac:dyDescent="0.3">
      <c r="A51" s="2"/>
      <c r="B51" s="2"/>
      <c r="C51" s="2"/>
      <c r="D51" s="9"/>
    </row>
    <row r="52" spans="1:4" x14ac:dyDescent="0.3">
      <c r="A52" s="2"/>
      <c r="B52" s="2"/>
      <c r="C52" s="2"/>
      <c r="D52" s="9"/>
    </row>
    <row r="53" spans="1:4" x14ac:dyDescent="0.3">
      <c r="A53" s="2"/>
      <c r="B53" s="2"/>
      <c r="C53" s="2"/>
      <c r="D53" s="9"/>
    </row>
    <row r="54" spans="1:4" x14ac:dyDescent="0.3">
      <c r="A54" s="2"/>
      <c r="B54" s="2"/>
      <c r="C54" s="2"/>
      <c r="D54" s="9"/>
    </row>
    <row r="55" spans="1:4" x14ac:dyDescent="0.3">
      <c r="A55" s="2"/>
      <c r="B55" s="2"/>
      <c r="C55" s="2"/>
      <c r="D55" s="9"/>
    </row>
    <row r="56" spans="1:4" x14ac:dyDescent="0.3">
      <c r="A56" s="2"/>
      <c r="B56" s="2"/>
      <c r="C56" s="2"/>
      <c r="D56" s="9"/>
    </row>
    <row r="57" spans="1:4" x14ac:dyDescent="0.3">
      <c r="A57" s="2"/>
      <c r="B57" s="2"/>
      <c r="C57" s="2"/>
      <c r="D57" s="9"/>
    </row>
    <row r="58" spans="1:4" x14ac:dyDescent="0.3">
      <c r="A58" s="2"/>
      <c r="B58" s="2"/>
      <c r="C58" s="2"/>
      <c r="D58" s="9"/>
    </row>
    <row r="59" spans="1:4" x14ac:dyDescent="0.3">
      <c r="A59" s="2"/>
      <c r="B59" s="2"/>
      <c r="C59" s="2"/>
      <c r="D59" s="9"/>
    </row>
    <row r="60" spans="1:4" x14ac:dyDescent="0.3">
      <c r="A60" s="2"/>
      <c r="B60" s="2"/>
      <c r="C60" s="2"/>
      <c r="D60" s="9"/>
    </row>
    <row r="61" spans="1:4" x14ac:dyDescent="0.3">
      <c r="A61" s="2"/>
      <c r="B61" s="2"/>
      <c r="C61" s="2"/>
      <c r="D61" s="9"/>
    </row>
    <row r="62" spans="1:4" x14ac:dyDescent="0.3">
      <c r="A62" s="2"/>
      <c r="B62" s="2"/>
      <c r="C62" s="2"/>
      <c r="D62" s="9"/>
    </row>
    <row r="63" spans="1:4" x14ac:dyDescent="0.3">
      <c r="A63" s="2"/>
      <c r="B63" s="2"/>
      <c r="C63" s="2"/>
      <c r="D63" s="9"/>
    </row>
    <row r="64" spans="1:4" x14ac:dyDescent="0.3">
      <c r="A64" s="2"/>
      <c r="B64" s="2"/>
      <c r="C64" s="2"/>
      <c r="D64" s="9"/>
    </row>
    <row r="65" spans="1:4" x14ac:dyDescent="0.3">
      <c r="A65" s="2"/>
      <c r="B65" s="2"/>
      <c r="C65" s="2"/>
      <c r="D65" s="9"/>
    </row>
    <row r="66" spans="1:4" x14ac:dyDescent="0.3">
      <c r="A66" s="2"/>
      <c r="B66" s="2"/>
      <c r="C66" s="2"/>
      <c r="D66" s="9"/>
    </row>
    <row r="67" spans="1:4" x14ac:dyDescent="0.3">
      <c r="A67" s="2"/>
      <c r="B67" s="2"/>
      <c r="C67" s="2"/>
      <c r="D67" s="9"/>
    </row>
    <row r="68" spans="1:4" x14ac:dyDescent="0.3">
      <c r="A68" s="2"/>
      <c r="B68" s="2"/>
      <c r="C68" s="2"/>
      <c r="D68" s="9"/>
    </row>
    <row r="69" spans="1:4" x14ac:dyDescent="0.3">
      <c r="A69" s="2"/>
      <c r="B69" s="2"/>
      <c r="C69" s="2"/>
      <c r="D69" s="9"/>
    </row>
    <row r="70" spans="1:4" x14ac:dyDescent="0.3">
      <c r="A70" s="2"/>
      <c r="B70" s="2"/>
      <c r="C70" s="2"/>
      <c r="D70" s="9"/>
    </row>
    <row r="71" spans="1:4" x14ac:dyDescent="0.3">
      <c r="A71" s="2"/>
      <c r="B71" s="2"/>
      <c r="C71" s="2"/>
      <c r="D71" s="9"/>
    </row>
    <row r="72" spans="1:4" x14ac:dyDescent="0.3">
      <c r="A72" s="2"/>
      <c r="B72" s="2"/>
      <c r="C72" s="2"/>
      <c r="D72" s="9"/>
    </row>
    <row r="73" spans="1:4" x14ac:dyDescent="0.3">
      <c r="A73" s="2"/>
      <c r="B73" s="2"/>
      <c r="C73" s="2"/>
      <c r="D73" s="9"/>
    </row>
    <row r="74" spans="1:4" x14ac:dyDescent="0.3">
      <c r="A74" s="2"/>
      <c r="B74" s="2"/>
      <c r="C74" s="2"/>
      <c r="D74" s="9"/>
    </row>
    <row r="75" spans="1:4" x14ac:dyDescent="0.3">
      <c r="A75" s="2"/>
      <c r="B75" s="2"/>
      <c r="C75" s="2"/>
      <c r="D75" s="9"/>
    </row>
    <row r="76" spans="1:4" x14ac:dyDescent="0.3">
      <c r="A76" s="2"/>
      <c r="B76" s="2"/>
      <c r="C76" s="2"/>
      <c r="D76" s="9"/>
    </row>
    <row r="77" spans="1:4" x14ac:dyDescent="0.3">
      <c r="A77" s="2"/>
      <c r="B77" s="2"/>
      <c r="C77" s="2"/>
      <c r="D77" s="9"/>
    </row>
    <row r="78" spans="1:4" x14ac:dyDescent="0.3">
      <c r="A78" s="2"/>
      <c r="B78" s="2"/>
      <c r="C78" s="2"/>
      <c r="D78" s="9"/>
    </row>
    <row r="79" spans="1:4" x14ac:dyDescent="0.3">
      <c r="A79" s="2"/>
      <c r="B79" s="2"/>
      <c r="C79" s="2"/>
      <c r="D79" s="9"/>
    </row>
    <row r="80" spans="1:4" x14ac:dyDescent="0.3">
      <c r="A80" s="2"/>
      <c r="B80" s="2"/>
      <c r="C80" s="2"/>
      <c r="D80" s="9"/>
    </row>
    <row r="81" spans="1:4" x14ac:dyDescent="0.3">
      <c r="A81" s="2"/>
      <c r="B81" s="2"/>
      <c r="C81" s="2"/>
      <c r="D81" s="9"/>
    </row>
  </sheetData>
  <sheetProtection algorithmName="SHA-512" hashValue="ndJgiPg0Aur2JHOKOSBu9/LK5wOSpD+RL9tEQXZ0dMW9suIXrKh9ouVU3HMkFKl1Eb6votChQJqFhWWWFCu07w==" saltValue="ercEhGKBxhgnmtjWohymew==" spinCount="100000" sheet="1" objects="1" scenarios="1"/>
  <mergeCells count="3">
    <mergeCell ref="B2:D2"/>
    <mergeCell ref="B3:D3"/>
    <mergeCell ref="B6:D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D1B01-904F-4DFA-B63E-8FAF29A2E055}">
  <sheetPr>
    <tabColor theme="4" tint="0.79998168889431442"/>
  </sheetPr>
  <dimension ref="A1:J36"/>
  <sheetViews>
    <sheetView zoomScaleNormal="100" workbookViewId="0">
      <pane ySplit="3" topLeftCell="A4" activePane="bottomLeft" state="frozen"/>
      <selection pane="bottomLeft" activeCell="G31" sqref="G31"/>
    </sheetView>
  </sheetViews>
  <sheetFormatPr defaultColWidth="0" defaultRowHeight="14.4" zeroHeight="1" x14ac:dyDescent="0.3"/>
  <cols>
    <col min="1" max="1" width="11.88671875" style="2" customWidth="1"/>
    <col min="2" max="2" width="83.88671875" style="11" customWidth="1"/>
    <col min="3" max="3" width="1.88671875" style="11" customWidth="1"/>
    <col min="4" max="4" width="11.77734375" style="9" customWidth="1"/>
    <col min="5" max="5" width="14.77734375" style="2" customWidth="1"/>
    <col min="6" max="10" width="9" style="2" customWidth="1"/>
    <col min="11" max="16384" width="9" style="2" hidden="1"/>
  </cols>
  <sheetData>
    <row r="1" spans="2:5" x14ac:dyDescent="0.3"/>
    <row r="2" spans="2:5" ht="19.8" x14ac:dyDescent="0.3">
      <c r="B2" s="60" t="str">
        <f>Instructions!B2</f>
        <v>2026-2027 Tax Rate &amp; MCR Template</v>
      </c>
      <c r="C2" s="60"/>
      <c r="D2" s="60"/>
    </row>
    <row r="3" spans="2:5" ht="17.399999999999999" x14ac:dyDescent="0.3">
      <c r="B3" s="61" t="s">
        <v>1028</v>
      </c>
      <c r="C3" s="61"/>
      <c r="D3" s="61"/>
    </row>
    <row r="4" spans="2:5" ht="47.4" customHeight="1" x14ac:dyDescent="0.3">
      <c r="B4" s="62" t="s">
        <v>1035</v>
      </c>
      <c r="C4" s="62"/>
      <c r="D4" s="62"/>
    </row>
    <row r="5" spans="2:5" ht="24.75" customHeight="1" x14ac:dyDescent="0.3">
      <c r="B5" s="63" t="e">
        <f>VLOOKUP('LPVS Calc'!$D$5,'Tax Data'!$A:$O,2,FALSE)</f>
        <v>#N/A</v>
      </c>
      <c r="C5" s="64"/>
      <c r="D5" s="65"/>
    </row>
    <row r="6" spans="2:5" ht="10.65" customHeight="1" x14ac:dyDescent="0.3">
      <c r="B6" s="2"/>
      <c r="C6" s="2"/>
      <c r="D6" s="2"/>
    </row>
    <row r="7" spans="2:5" ht="17.399999999999999" x14ac:dyDescent="0.3">
      <c r="B7" s="66" t="s">
        <v>1080</v>
      </c>
      <c r="C7" s="66"/>
      <c r="D7" s="66"/>
    </row>
    <row r="8" spans="2:5" ht="16.5" customHeight="1" x14ac:dyDescent="0.3">
      <c r="B8" s="23" t="s">
        <v>1050</v>
      </c>
      <c r="C8" s="2"/>
      <c r="D8" s="47" t="e">
        <f>VLOOKUP('LPVS Calc'!$D$5,'Tax Data'!$A:$O,12,FALSE)</f>
        <v>#N/A</v>
      </c>
      <c r="E8" s="11"/>
    </row>
    <row r="9" spans="2:5" ht="5.4" customHeight="1" x14ac:dyDescent="0.3">
      <c r="B9" s="2"/>
      <c r="C9" s="2"/>
      <c r="D9" s="2"/>
      <c r="E9" s="11"/>
    </row>
    <row r="10" spans="2:5" ht="16.5" customHeight="1" x14ac:dyDescent="0.3">
      <c r="B10" s="23" t="s">
        <v>1044</v>
      </c>
      <c r="C10" s="22"/>
      <c r="D10" s="24">
        <v>0</v>
      </c>
      <c r="E10" s="8" t="s">
        <v>0</v>
      </c>
    </row>
    <row r="11" spans="2:5" ht="5.4" customHeight="1" x14ac:dyDescent="0.3">
      <c r="B11" s="22"/>
      <c r="C11" s="22"/>
      <c r="D11" s="22"/>
      <c r="E11" s="8"/>
    </row>
    <row r="12" spans="2:5" ht="31.5" customHeight="1" x14ac:dyDescent="0.3">
      <c r="B12" s="12" t="s">
        <v>1049</v>
      </c>
      <c r="C12" s="2"/>
      <c r="D12" s="48" t="e">
        <f>$D$8-$D$10</f>
        <v>#N/A</v>
      </c>
    </row>
    <row r="13" spans="2:5" ht="5.4" customHeight="1" x14ac:dyDescent="0.3">
      <c r="B13" s="2"/>
      <c r="C13" s="2"/>
      <c r="D13" s="2"/>
    </row>
    <row r="14" spans="2:5" ht="16.350000000000001" customHeight="1" x14ac:dyDescent="0.3">
      <c r="B14" s="12" t="s">
        <v>1032</v>
      </c>
      <c r="C14" s="2"/>
      <c r="D14" s="49" t="e">
        <f>'LPVS Calc'!$D$39</f>
        <v>#N/A</v>
      </c>
    </row>
    <row r="15" spans="2:5" ht="5.4" customHeight="1" x14ac:dyDescent="0.3">
      <c r="B15" s="2"/>
      <c r="C15" s="2"/>
      <c r="D15" s="2"/>
    </row>
    <row r="16" spans="2:5" ht="16.5" customHeight="1" x14ac:dyDescent="0.3">
      <c r="B16" s="12" t="s">
        <v>1030</v>
      </c>
      <c r="C16" s="2"/>
      <c r="D16" s="48" t="e">
        <f>VLOOKUP('LPVS Calc'!$D$5,'Tax Data'!$A:$O,13,FALSE)</f>
        <v>#N/A</v>
      </c>
    </row>
    <row r="17" spans="2:5" ht="5.4" customHeight="1" x14ac:dyDescent="0.3">
      <c r="B17" s="2"/>
      <c r="C17" s="2"/>
      <c r="D17" s="2"/>
    </row>
    <row r="18" spans="2:5" ht="16.5" customHeight="1" x14ac:dyDescent="0.3">
      <c r="B18" s="12" t="s">
        <v>1031</v>
      </c>
      <c r="C18" s="2"/>
      <c r="D18" s="48" t="e">
        <f>VLOOKUP('LPVS Calc'!$D$5,'Tax Data'!$A:$O,14,FALSE)</f>
        <v>#N/A</v>
      </c>
    </row>
    <row r="19" spans="2:5" ht="5.4" customHeight="1" x14ac:dyDescent="0.3">
      <c r="B19" s="2"/>
      <c r="C19" s="2"/>
      <c r="D19" s="2"/>
    </row>
    <row r="20" spans="2:5" ht="16.350000000000001" customHeight="1" x14ac:dyDescent="0.3">
      <c r="B20" s="12" t="s">
        <v>4</v>
      </c>
      <c r="C20" s="2"/>
      <c r="D20" s="48" t="e">
        <f>VLOOKUP('LPVS Calc'!$D$5,'Tax Data'!$A:$O,15,FALSE)</f>
        <v>#N/A</v>
      </c>
    </row>
    <row r="21" spans="2:5" ht="5.4" customHeight="1" thickBot="1" x14ac:dyDescent="0.35">
      <c r="B21" s="2"/>
      <c r="C21" s="2"/>
      <c r="D21" s="2"/>
    </row>
    <row r="22" spans="2:5" ht="21.45" customHeight="1" thickBot="1" x14ac:dyDescent="0.35">
      <c r="B22" s="50" t="s">
        <v>1029</v>
      </c>
      <c r="C22" s="51"/>
      <c r="D22" s="52" t="e">
        <f>SUM($D$14:$D$20)-$D$10</f>
        <v>#N/A</v>
      </c>
    </row>
    <row r="23" spans="2:5" ht="15.9" customHeight="1" x14ac:dyDescent="0.3">
      <c r="B23" s="2"/>
      <c r="C23" s="2"/>
    </row>
    <row r="24" spans="2:5" ht="17.399999999999999" x14ac:dyDescent="0.3">
      <c r="B24" s="67" t="s">
        <v>1051</v>
      </c>
      <c r="C24" s="67"/>
      <c r="D24" s="67"/>
    </row>
    <row r="25" spans="2:5" ht="16.5" customHeight="1" x14ac:dyDescent="0.3">
      <c r="B25" s="12" t="s">
        <v>1042</v>
      </c>
      <c r="D25" s="49" t="e">
        <f>$D$14</f>
        <v>#N/A</v>
      </c>
    </row>
    <row r="26" spans="2:5" ht="5.0999999999999996" customHeight="1" x14ac:dyDescent="0.3">
      <c r="B26" s="2"/>
      <c r="C26" s="2"/>
      <c r="D26" s="2"/>
    </row>
    <row r="27" spans="2:5" ht="16.5" customHeight="1" x14ac:dyDescent="0.3">
      <c r="B27" s="12" t="s">
        <v>1052</v>
      </c>
      <c r="D27" s="48" t="e">
        <f>SUM($D$16:$D$18,$D$20)-$D$10</f>
        <v>#N/A</v>
      </c>
    </row>
    <row r="28" spans="2:5" ht="5.0999999999999996" customHeight="1" x14ac:dyDescent="0.3">
      <c r="B28" s="2"/>
      <c r="C28" s="2"/>
      <c r="D28" s="2"/>
    </row>
    <row r="29" spans="2:5" ht="16.5" customHeight="1" x14ac:dyDescent="0.3">
      <c r="B29" s="12" t="s">
        <v>1043</v>
      </c>
      <c r="D29" s="48" t="e">
        <f>MAX(0,0.05-$D$27)</f>
        <v>#N/A</v>
      </c>
    </row>
    <row r="30" spans="2:5" ht="5.0999999999999996" customHeight="1" x14ac:dyDescent="0.3">
      <c r="B30" s="22"/>
      <c r="C30" s="22"/>
      <c r="D30" s="22"/>
    </row>
    <row r="31" spans="2:5" ht="16.5" customHeight="1" x14ac:dyDescent="0.3">
      <c r="B31" s="23" t="s">
        <v>1053</v>
      </c>
      <c r="C31" s="25"/>
      <c r="D31" s="26">
        <v>0</v>
      </c>
      <c r="E31" s="8" t="s">
        <v>0</v>
      </c>
    </row>
    <row r="32" spans="2:5" ht="5.0999999999999996" customHeight="1" x14ac:dyDescent="0.3">
      <c r="B32" s="22"/>
      <c r="C32" s="22"/>
      <c r="D32" s="22"/>
      <c r="E32" s="8"/>
    </row>
    <row r="33" spans="2:5" ht="16.350000000000001" customHeight="1" x14ac:dyDescent="0.3">
      <c r="B33" s="23" t="s">
        <v>1054</v>
      </c>
      <c r="C33" s="25"/>
      <c r="D33" s="26">
        <v>0</v>
      </c>
      <c r="E33" s="8" t="s">
        <v>0</v>
      </c>
    </row>
    <row r="34" spans="2:5" ht="5.0999999999999996" customHeight="1" thickBot="1" x14ac:dyDescent="0.35">
      <c r="B34" s="22"/>
      <c r="C34" s="22"/>
      <c r="D34" s="22"/>
      <c r="E34" s="8"/>
    </row>
    <row r="35" spans="2:5" ht="21.9" customHeight="1" thickBot="1" x14ac:dyDescent="0.35">
      <c r="B35" s="27" t="s">
        <v>5</v>
      </c>
      <c r="C35" s="28"/>
      <c r="D35" s="53" t="e">
        <f>MIN(($D$25+0.17+$D$20+$D$33),SUM($D$25:$D$33))</f>
        <v>#N/A</v>
      </c>
    </row>
    <row r="36" spans="2:5" ht="60" customHeight="1" x14ac:dyDescent="0.3"/>
  </sheetData>
  <sheetProtection algorithmName="SHA-512" hashValue="SYs4mfXFP3PIBxgwj18PsEmFNuUL8vVLOZDZBkry3eQEFBlahkSVUN7k17S1+SdaFswzKDW4uQJFPk2EwUp5Ag==" saltValue="V6XO1FsePvRSIsKlAZtw7A==" spinCount="100000" sheet="1" objects="1" scenarios="1"/>
  <mergeCells count="6">
    <mergeCell ref="B5:D5"/>
    <mergeCell ref="B7:D7"/>
    <mergeCell ref="B24:D24"/>
    <mergeCell ref="B2:D2"/>
    <mergeCell ref="B3:D3"/>
    <mergeCell ref="B4:D4"/>
  </mergeCells>
  <phoneticPr fontId="8" type="noConversion"/>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5121D-2AD5-4B71-B30C-583A6341FF36}">
  <dimension ref="A1:O1015"/>
  <sheetViews>
    <sheetView workbookViewId="0">
      <pane ySplit="1" topLeftCell="A728" activePane="bottomLeft" state="frozen"/>
      <selection pane="bottomLeft" sqref="A1:XFD1048576"/>
    </sheetView>
  </sheetViews>
  <sheetFormatPr defaultColWidth="9" defaultRowHeight="14.4" x14ac:dyDescent="0.3"/>
  <cols>
    <col min="1" max="1" width="10.77734375" bestFit="1" customWidth="1"/>
    <col min="2" max="2" width="14.109375" bestFit="1" customWidth="1"/>
    <col min="3" max="4" width="22.5546875" bestFit="1" customWidth="1"/>
    <col min="5" max="5" width="14.109375" bestFit="1" customWidth="1"/>
    <col min="6" max="6" width="15.109375" bestFit="1" customWidth="1"/>
    <col min="7" max="7" width="12.21875" bestFit="1" customWidth="1"/>
    <col min="8" max="8" width="9.109375" bestFit="1" customWidth="1"/>
    <col min="9" max="9" width="9.21875" customWidth="1"/>
    <col min="10" max="10" width="15.21875" bestFit="1" customWidth="1"/>
    <col min="11" max="11" width="11" customWidth="1"/>
    <col min="12" max="12" width="15.21875" bestFit="1" customWidth="1"/>
    <col min="13" max="13" width="11.77734375" bestFit="1" customWidth="1"/>
    <col min="14" max="14" width="14" bestFit="1" customWidth="1"/>
    <col min="15" max="15" width="18.44140625" bestFit="1" customWidth="1"/>
  </cols>
  <sheetData>
    <row r="1" spans="1:15" x14ac:dyDescent="0.3">
      <c r="A1" s="29" t="s">
        <v>6</v>
      </c>
      <c r="B1" s="29" t="s">
        <v>7</v>
      </c>
      <c r="C1" s="30" t="s">
        <v>1055</v>
      </c>
      <c r="D1" s="30" t="s">
        <v>1056</v>
      </c>
      <c r="E1" s="30" t="s">
        <v>1057</v>
      </c>
      <c r="F1" s="30" t="s">
        <v>1058</v>
      </c>
      <c r="G1" s="30" t="s">
        <v>1059</v>
      </c>
      <c r="H1" s="31" t="s">
        <v>1060</v>
      </c>
      <c r="I1" s="31" t="s">
        <v>1061</v>
      </c>
      <c r="J1" s="31" t="s">
        <v>1062</v>
      </c>
      <c r="K1" s="31" t="s">
        <v>1063</v>
      </c>
      <c r="L1" s="31" t="s">
        <v>1064</v>
      </c>
      <c r="M1" s="31" t="s">
        <v>1065</v>
      </c>
      <c r="N1" s="31" t="s">
        <v>1066</v>
      </c>
      <c r="O1" s="31" t="s">
        <v>1067</v>
      </c>
    </row>
    <row r="2" spans="1:15" x14ac:dyDescent="0.3">
      <c r="A2">
        <v>1902</v>
      </c>
      <c r="B2" t="s">
        <v>8</v>
      </c>
      <c r="C2" s="32">
        <v>503738415</v>
      </c>
      <c r="D2" s="32">
        <v>495542761</v>
      </c>
      <c r="E2" s="32">
        <v>48886694</v>
      </c>
      <c r="F2" s="32">
        <f>_xlfn.IFNA(VLOOKUP($A2,'311 &amp; 313 expiration'!A:C,2,FALSE),0)</f>
        <v>0</v>
      </c>
      <c r="G2" s="32">
        <f>_xlfn.IFNA(VLOOKUP($A2,'311 &amp; 313 expiration'!A:C,3,FALSE),0)</f>
        <v>0</v>
      </c>
      <c r="H2" s="33">
        <v>0.70720000000000005</v>
      </c>
      <c r="I2" s="33">
        <v>0.56890000000000007</v>
      </c>
      <c r="J2" s="33">
        <v>0.56890000000000007</v>
      </c>
      <c r="K2" s="33">
        <f>J2-I2</f>
        <v>0</v>
      </c>
      <c r="L2" s="33">
        <f>H2-K2</f>
        <v>0.70720000000000005</v>
      </c>
      <c r="M2" s="33">
        <v>0.08</v>
      </c>
      <c r="N2" s="33">
        <v>5.8299999999999977E-2</v>
      </c>
      <c r="O2" s="33">
        <v>0</v>
      </c>
    </row>
    <row r="3" spans="1:15" x14ac:dyDescent="0.3">
      <c r="A3">
        <v>1903</v>
      </c>
      <c r="B3" t="s">
        <v>9</v>
      </c>
      <c r="C3" s="32">
        <v>357596797</v>
      </c>
      <c r="D3" s="32">
        <v>357596797</v>
      </c>
      <c r="E3" s="32">
        <v>79219836</v>
      </c>
      <c r="F3" s="32">
        <f>_xlfn.IFNA(VLOOKUP($A3,'311 &amp; 313 expiration'!A:C,2,FALSE),0)</f>
        <v>0</v>
      </c>
      <c r="G3" s="32">
        <f>_xlfn.IFNA(VLOOKUP($A3,'311 &amp; 313 expiration'!A:C,3,FALSE),0)</f>
        <v>0</v>
      </c>
      <c r="H3" s="33">
        <v>0.75519999999999998</v>
      </c>
      <c r="I3" s="33">
        <v>0.6169</v>
      </c>
      <c r="J3" s="33">
        <v>0.6169</v>
      </c>
      <c r="K3" s="33">
        <f t="shared" ref="K3:K66" si="0">J3-I3</f>
        <v>0</v>
      </c>
      <c r="L3" s="33">
        <f t="shared" ref="L3:L66" si="1">H3-K3</f>
        <v>0.75519999999999998</v>
      </c>
      <c r="M3" s="33">
        <v>0.08</v>
      </c>
      <c r="N3" s="33">
        <v>5.8299999999999977E-2</v>
      </c>
      <c r="O3" s="33">
        <v>0</v>
      </c>
    </row>
    <row r="4" spans="1:15" x14ac:dyDescent="0.3">
      <c r="A4">
        <v>1904</v>
      </c>
      <c r="B4" t="s">
        <v>10</v>
      </c>
      <c r="C4" s="32">
        <v>370881622</v>
      </c>
      <c r="D4" s="32">
        <v>345516834</v>
      </c>
      <c r="E4" s="32">
        <v>127220556</v>
      </c>
      <c r="F4" s="32">
        <f>_xlfn.IFNA(VLOOKUP($A4,'311 &amp; 313 expiration'!A:C,2,FALSE),0)</f>
        <v>0</v>
      </c>
      <c r="G4" s="32">
        <f>_xlfn.IFNA(VLOOKUP($A4,'311 &amp; 313 expiration'!A:C,3,FALSE),0)</f>
        <v>0</v>
      </c>
      <c r="H4" s="33">
        <v>0.75519999999999998</v>
      </c>
      <c r="I4" s="33">
        <v>0.6169</v>
      </c>
      <c r="J4" s="33">
        <v>0.6169</v>
      </c>
      <c r="K4" s="33">
        <f t="shared" si="0"/>
        <v>0</v>
      </c>
      <c r="L4" s="33">
        <f t="shared" si="1"/>
        <v>0.75519999999999998</v>
      </c>
      <c r="M4" s="33">
        <v>0.08</v>
      </c>
      <c r="N4" s="33">
        <v>5.8299999999999977E-2</v>
      </c>
      <c r="O4" s="33">
        <v>0</v>
      </c>
    </row>
    <row r="5" spans="1:15" x14ac:dyDescent="0.3">
      <c r="A5">
        <v>1906</v>
      </c>
      <c r="B5" t="s">
        <v>11</v>
      </c>
      <c r="C5" s="32">
        <v>145535817</v>
      </c>
      <c r="D5" s="32">
        <v>139631802</v>
      </c>
      <c r="E5" s="32">
        <v>34211088</v>
      </c>
      <c r="F5" s="32">
        <f>_xlfn.IFNA(VLOOKUP($A5,'311 &amp; 313 expiration'!A:C,2,FALSE),0)</f>
        <v>0</v>
      </c>
      <c r="G5" s="32">
        <f>_xlfn.IFNA(VLOOKUP($A5,'311 &amp; 313 expiration'!A:C,3,FALSE),0)</f>
        <v>0</v>
      </c>
      <c r="H5" s="33">
        <v>0.75519999999999998</v>
      </c>
      <c r="I5" s="33">
        <v>0.6169</v>
      </c>
      <c r="J5" s="33">
        <v>0.6169</v>
      </c>
      <c r="K5" s="33">
        <f t="shared" si="0"/>
        <v>0</v>
      </c>
      <c r="L5" s="33">
        <f t="shared" si="1"/>
        <v>0.75519999999999998</v>
      </c>
      <c r="M5" s="33">
        <v>0.08</v>
      </c>
      <c r="N5" s="33">
        <v>5.8299999999999977E-2</v>
      </c>
      <c r="O5" s="33">
        <v>0</v>
      </c>
    </row>
    <row r="6" spans="1:15" x14ac:dyDescent="0.3">
      <c r="A6">
        <v>1907</v>
      </c>
      <c r="B6" t="s">
        <v>12</v>
      </c>
      <c r="C6" s="32">
        <v>1382296715</v>
      </c>
      <c r="D6" s="32">
        <v>1382296715</v>
      </c>
      <c r="E6" s="32">
        <v>226901172</v>
      </c>
      <c r="F6" s="32">
        <f>_xlfn.IFNA(VLOOKUP($A6,'311 &amp; 313 expiration'!A:C,2,FALSE),0)</f>
        <v>0</v>
      </c>
      <c r="G6" s="32">
        <f>_xlfn.IFNA(VLOOKUP($A6,'311 &amp; 313 expiration'!A:C,3,FALSE),0)</f>
        <v>0</v>
      </c>
      <c r="H6" s="33">
        <v>0.77050000000000007</v>
      </c>
      <c r="I6" s="33">
        <v>0.63219999999999998</v>
      </c>
      <c r="J6" s="33">
        <v>0.63219999999999998</v>
      </c>
      <c r="K6" s="33">
        <f t="shared" si="0"/>
        <v>0</v>
      </c>
      <c r="L6" s="33">
        <f t="shared" si="1"/>
        <v>0.77050000000000007</v>
      </c>
      <c r="M6" s="33">
        <v>0.08</v>
      </c>
      <c r="N6" s="33">
        <v>5.8300000000000088E-2</v>
      </c>
      <c r="O6" s="33">
        <v>0</v>
      </c>
    </row>
    <row r="7" spans="1:15" x14ac:dyDescent="0.3">
      <c r="A7">
        <v>1908</v>
      </c>
      <c r="B7" t="s">
        <v>13</v>
      </c>
      <c r="C7" s="32">
        <v>672304898</v>
      </c>
      <c r="D7" s="32">
        <v>672304898</v>
      </c>
      <c r="E7" s="32">
        <v>94396728</v>
      </c>
      <c r="F7" s="32">
        <f>_xlfn.IFNA(VLOOKUP($A7,'311 &amp; 313 expiration'!A:C,2,FALSE),0)</f>
        <v>0</v>
      </c>
      <c r="G7" s="32">
        <f>_xlfn.IFNA(VLOOKUP($A7,'311 &amp; 313 expiration'!A:C,3,FALSE),0)</f>
        <v>0</v>
      </c>
      <c r="H7" s="33">
        <v>0.75519999999999998</v>
      </c>
      <c r="I7" s="33">
        <v>0.6169</v>
      </c>
      <c r="J7" s="33">
        <v>0.6169</v>
      </c>
      <c r="K7" s="33">
        <f t="shared" si="0"/>
        <v>0</v>
      </c>
      <c r="L7" s="33">
        <f t="shared" si="1"/>
        <v>0.75519999999999998</v>
      </c>
      <c r="M7" s="33">
        <v>0.08</v>
      </c>
      <c r="N7" s="33">
        <v>5.8299999999999977E-2</v>
      </c>
      <c r="O7" s="33">
        <v>0</v>
      </c>
    </row>
    <row r="8" spans="1:15" x14ac:dyDescent="0.3">
      <c r="A8">
        <v>1909</v>
      </c>
      <c r="B8" t="s">
        <v>14</v>
      </c>
      <c r="C8" s="32">
        <v>178531888</v>
      </c>
      <c r="D8" s="32">
        <v>178531888</v>
      </c>
      <c r="E8" s="32">
        <v>27757964</v>
      </c>
      <c r="F8" s="32">
        <f>_xlfn.IFNA(VLOOKUP($A8,'311 &amp; 313 expiration'!A:C,2,FALSE),0)</f>
        <v>0</v>
      </c>
      <c r="G8" s="32">
        <f>_xlfn.IFNA(VLOOKUP($A8,'311 &amp; 313 expiration'!A:C,3,FALSE),0)</f>
        <v>0</v>
      </c>
      <c r="H8" s="33">
        <v>0.75519999999999998</v>
      </c>
      <c r="I8" s="33">
        <v>0.6169</v>
      </c>
      <c r="J8" s="33">
        <v>0.6169</v>
      </c>
      <c r="K8" s="33">
        <f t="shared" si="0"/>
        <v>0</v>
      </c>
      <c r="L8" s="33">
        <f t="shared" si="1"/>
        <v>0.75519999999999998</v>
      </c>
      <c r="M8" s="33">
        <v>0.08</v>
      </c>
      <c r="N8" s="33">
        <v>5.8299999999999977E-2</v>
      </c>
      <c r="O8" s="33">
        <v>0</v>
      </c>
    </row>
    <row r="9" spans="1:15" x14ac:dyDescent="0.3">
      <c r="A9">
        <v>2901</v>
      </c>
      <c r="B9" t="s">
        <v>15</v>
      </c>
      <c r="C9" s="32">
        <v>9057105226</v>
      </c>
      <c r="D9" s="32">
        <v>8991233138</v>
      </c>
      <c r="E9" s="32">
        <v>354378790</v>
      </c>
      <c r="F9" s="32">
        <f>_xlfn.IFNA(VLOOKUP($A9,'311 &amp; 313 expiration'!A:C,2,FALSE),0)</f>
        <v>0</v>
      </c>
      <c r="G9" s="32">
        <f>_xlfn.IFNA(VLOOKUP($A9,'311 &amp; 313 expiration'!A:C,3,FALSE),0)</f>
        <v>0</v>
      </c>
      <c r="H9" s="33">
        <v>0.69690000000000007</v>
      </c>
      <c r="I9" s="33">
        <v>0.6169</v>
      </c>
      <c r="J9" s="33">
        <v>0.6169</v>
      </c>
      <c r="K9" s="33">
        <f t="shared" si="0"/>
        <v>0</v>
      </c>
      <c r="L9" s="33">
        <f t="shared" si="1"/>
        <v>0.69690000000000007</v>
      </c>
      <c r="M9" s="33">
        <v>0.08</v>
      </c>
      <c r="N9" s="33">
        <v>6.9388939039072284E-17</v>
      </c>
      <c r="O9" s="33">
        <v>0</v>
      </c>
    </row>
    <row r="10" spans="1:15" x14ac:dyDescent="0.3">
      <c r="A10">
        <v>3902</v>
      </c>
      <c r="B10" t="s">
        <v>16</v>
      </c>
      <c r="C10" s="32">
        <v>692051426</v>
      </c>
      <c r="D10" s="32">
        <v>692051426</v>
      </c>
      <c r="E10" s="32">
        <v>155045208</v>
      </c>
      <c r="F10" s="32">
        <f>_xlfn.IFNA(VLOOKUP($A10,'311 &amp; 313 expiration'!A:C,2,FALSE),0)</f>
        <v>0</v>
      </c>
      <c r="G10" s="32">
        <f>_xlfn.IFNA(VLOOKUP($A10,'311 &amp; 313 expiration'!A:C,3,FALSE),0)</f>
        <v>0</v>
      </c>
      <c r="H10" s="33">
        <v>0.75519999999999998</v>
      </c>
      <c r="I10" s="33">
        <v>0.6169</v>
      </c>
      <c r="J10" s="33">
        <v>0.6169</v>
      </c>
      <c r="K10" s="33">
        <f t="shared" si="0"/>
        <v>0</v>
      </c>
      <c r="L10" s="33">
        <f t="shared" si="1"/>
        <v>0.75519999999999998</v>
      </c>
      <c r="M10" s="33">
        <v>0.08</v>
      </c>
      <c r="N10" s="33">
        <v>5.8299999999999977E-2</v>
      </c>
      <c r="O10" s="33">
        <v>0</v>
      </c>
    </row>
    <row r="11" spans="1:15" x14ac:dyDescent="0.3">
      <c r="A11">
        <v>3903</v>
      </c>
      <c r="B11" t="s">
        <v>17</v>
      </c>
      <c r="C11" s="32">
        <v>3147593090</v>
      </c>
      <c r="D11" s="32">
        <v>3147593090</v>
      </c>
      <c r="E11" s="32">
        <v>462537956</v>
      </c>
      <c r="F11" s="32">
        <f>_xlfn.IFNA(VLOOKUP($A11,'311 &amp; 313 expiration'!A:C,2,FALSE),0)</f>
        <v>0</v>
      </c>
      <c r="G11" s="32">
        <f>_xlfn.IFNA(VLOOKUP($A11,'311 &amp; 313 expiration'!A:C,3,FALSE),0)</f>
        <v>0</v>
      </c>
      <c r="H11" s="33">
        <v>0.75519999999999998</v>
      </c>
      <c r="I11" s="33">
        <v>0.6169</v>
      </c>
      <c r="J11" s="33">
        <v>0.6169</v>
      </c>
      <c r="K11" s="33">
        <f t="shared" si="0"/>
        <v>0</v>
      </c>
      <c r="L11" s="33">
        <f t="shared" si="1"/>
        <v>0.75519999999999998</v>
      </c>
      <c r="M11" s="33">
        <v>0.08</v>
      </c>
      <c r="N11" s="33">
        <v>5.8299999999999977E-2</v>
      </c>
      <c r="O11" s="33">
        <v>0</v>
      </c>
    </row>
    <row r="12" spans="1:15" x14ac:dyDescent="0.3">
      <c r="A12">
        <v>3904</v>
      </c>
      <c r="B12" t="s">
        <v>18</v>
      </c>
      <c r="C12" s="32">
        <v>402924042</v>
      </c>
      <c r="D12" s="32">
        <v>378524949</v>
      </c>
      <c r="E12" s="32">
        <v>153009846</v>
      </c>
      <c r="F12" s="32">
        <f>_xlfn.IFNA(VLOOKUP($A12,'311 &amp; 313 expiration'!A:C,2,FALSE),0)</f>
        <v>0</v>
      </c>
      <c r="G12" s="32">
        <f>_xlfn.IFNA(VLOOKUP($A12,'311 &amp; 313 expiration'!A:C,3,FALSE),0)</f>
        <v>0</v>
      </c>
      <c r="H12" s="33">
        <v>0.75750000000000006</v>
      </c>
      <c r="I12" s="33">
        <v>0.61920000000000008</v>
      </c>
      <c r="J12" s="33">
        <v>0.61920000000000008</v>
      </c>
      <c r="K12" s="33">
        <f t="shared" si="0"/>
        <v>0</v>
      </c>
      <c r="L12" s="33">
        <f t="shared" si="1"/>
        <v>0.75750000000000006</v>
      </c>
      <c r="M12" s="33">
        <v>0.08</v>
      </c>
      <c r="N12" s="33">
        <v>5.8299999999999977E-2</v>
      </c>
      <c r="O12" s="33">
        <v>0</v>
      </c>
    </row>
    <row r="13" spans="1:15" x14ac:dyDescent="0.3">
      <c r="A13">
        <v>3905</v>
      </c>
      <c r="B13" t="s">
        <v>19</v>
      </c>
      <c r="C13" s="32">
        <v>356947557</v>
      </c>
      <c r="D13" s="32">
        <v>344327109</v>
      </c>
      <c r="E13" s="32">
        <v>89458590</v>
      </c>
      <c r="F13" s="32">
        <f>_xlfn.IFNA(VLOOKUP($A13,'311 &amp; 313 expiration'!A:C,2,FALSE),0)</f>
        <v>0</v>
      </c>
      <c r="G13" s="32">
        <f>_xlfn.IFNA(VLOOKUP($A13,'311 &amp; 313 expiration'!A:C,3,FALSE),0)</f>
        <v>0</v>
      </c>
      <c r="H13" s="33">
        <v>0.75519999999999998</v>
      </c>
      <c r="I13" s="33">
        <v>0.6169</v>
      </c>
      <c r="J13" s="33">
        <v>0.6169</v>
      </c>
      <c r="K13" s="33">
        <f t="shared" si="0"/>
        <v>0</v>
      </c>
      <c r="L13" s="33">
        <f t="shared" si="1"/>
        <v>0.75519999999999998</v>
      </c>
      <c r="M13" s="33">
        <v>0.08</v>
      </c>
      <c r="N13" s="33">
        <v>5.8299999999999977E-2</v>
      </c>
      <c r="O13" s="33">
        <v>0</v>
      </c>
    </row>
    <row r="14" spans="1:15" x14ac:dyDescent="0.3">
      <c r="A14">
        <v>3906</v>
      </c>
      <c r="B14" t="s">
        <v>20</v>
      </c>
      <c r="C14" s="32">
        <v>200947400</v>
      </c>
      <c r="D14" s="32">
        <v>194824644</v>
      </c>
      <c r="E14" s="32">
        <v>38861570</v>
      </c>
      <c r="F14" s="32">
        <f>_xlfn.IFNA(VLOOKUP($A14,'311 &amp; 313 expiration'!A:C,2,FALSE),0)</f>
        <v>0</v>
      </c>
      <c r="G14" s="32">
        <f>_xlfn.IFNA(VLOOKUP($A14,'311 &amp; 313 expiration'!A:C,3,FALSE),0)</f>
        <v>0</v>
      </c>
      <c r="H14" s="33">
        <v>0.73640000000000005</v>
      </c>
      <c r="I14" s="33">
        <v>0.6169</v>
      </c>
      <c r="J14" s="33">
        <v>0.6169</v>
      </c>
      <c r="K14" s="33">
        <f t="shared" si="0"/>
        <v>0</v>
      </c>
      <c r="L14" s="33">
        <f t="shared" si="1"/>
        <v>0.73640000000000005</v>
      </c>
      <c r="M14" s="33">
        <v>0.08</v>
      </c>
      <c r="N14" s="33">
        <v>3.9500000000000049E-2</v>
      </c>
      <c r="O14" s="33">
        <v>0</v>
      </c>
    </row>
    <row r="15" spans="1:15" x14ac:dyDescent="0.3">
      <c r="A15">
        <v>3907</v>
      </c>
      <c r="B15" t="s">
        <v>21</v>
      </c>
      <c r="C15" s="32">
        <v>337576643</v>
      </c>
      <c r="D15" s="32">
        <v>337576643</v>
      </c>
      <c r="E15" s="32">
        <v>90858066</v>
      </c>
      <c r="F15" s="32">
        <f>_xlfn.IFNA(VLOOKUP($A15,'311 &amp; 313 expiration'!A:C,2,FALSE),0)</f>
        <v>0</v>
      </c>
      <c r="G15" s="32">
        <f>_xlfn.IFNA(VLOOKUP($A15,'311 &amp; 313 expiration'!A:C,3,FALSE),0)</f>
        <v>0</v>
      </c>
      <c r="H15" s="33">
        <v>0.75519999999999998</v>
      </c>
      <c r="I15" s="33">
        <v>0.6169</v>
      </c>
      <c r="J15" s="33">
        <v>0.6169</v>
      </c>
      <c r="K15" s="33">
        <f t="shared" si="0"/>
        <v>0</v>
      </c>
      <c r="L15" s="33">
        <f t="shared" si="1"/>
        <v>0.75519999999999998</v>
      </c>
      <c r="M15" s="33">
        <v>0.08</v>
      </c>
      <c r="N15" s="33">
        <v>5.8299999999999977E-2</v>
      </c>
      <c r="O15" s="33">
        <v>0</v>
      </c>
    </row>
    <row r="16" spans="1:15" x14ac:dyDescent="0.3">
      <c r="A16">
        <v>4901</v>
      </c>
      <c r="B16" t="s">
        <v>1020</v>
      </c>
      <c r="C16" s="32">
        <v>5158669038</v>
      </c>
      <c r="D16" s="32">
        <v>5158669038</v>
      </c>
      <c r="E16" s="32">
        <v>402087772</v>
      </c>
      <c r="F16" s="32">
        <f>_xlfn.IFNA(VLOOKUP($A16,'311 &amp; 313 expiration'!A:C,2,FALSE),0)</f>
        <v>0</v>
      </c>
      <c r="G16" s="32">
        <f>_xlfn.IFNA(VLOOKUP($A16,'311 &amp; 313 expiration'!A:C,3,FALSE),0)</f>
        <v>0</v>
      </c>
      <c r="H16" s="33">
        <v>0.67690000000000006</v>
      </c>
      <c r="I16" s="33">
        <v>0.6169</v>
      </c>
      <c r="J16" s="33">
        <v>0.6169</v>
      </c>
      <c r="K16" s="33">
        <f t="shared" si="0"/>
        <v>0</v>
      </c>
      <c r="L16" s="33">
        <f t="shared" si="1"/>
        <v>0.67690000000000006</v>
      </c>
      <c r="M16" s="33">
        <v>6.0000000000000053E-2</v>
      </c>
      <c r="N16" s="33">
        <v>0</v>
      </c>
      <c r="O16" s="33">
        <v>0</v>
      </c>
    </row>
    <row r="17" spans="1:15" x14ac:dyDescent="0.3">
      <c r="A17">
        <v>5901</v>
      </c>
      <c r="B17" t="s">
        <v>22</v>
      </c>
      <c r="C17" s="32">
        <v>359422852</v>
      </c>
      <c r="D17" s="32">
        <v>359422852</v>
      </c>
      <c r="E17" s="32">
        <v>35328400</v>
      </c>
      <c r="F17" s="32">
        <f>_xlfn.IFNA(VLOOKUP($A17,'311 &amp; 313 expiration'!A:C,2,FALSE),0)</f>
        <v>0</v>
      </c>
      <c r="G17" s="32">
        <f>_xlfn.IFNA(VLOOKUP($A17,'311 &amp; 313 expiration'!A:C,3,FALSE),0)</f>
        <v>0</v>
      </c>
      <c r="H17" s="33">
        <v>0.68220000000000003</v>
      </c>
      <c r="I17" s="33">
        <v>0.63219999999999998</v>
      </c>
      <c r="J17" s="33">
        <v>0.63219999999999998</v>
      </c>
      <c r="K17" s="33">
        <f t="shared" si="0"/>
        <v>0</v>
      </c>
      <c r="L17" s="33">
        <f t="shared" si="1"/>
        <v>0.68220000000000003</v>
      </c>
      <c r="M17" s="33">
        <v>5.0000000000000044E-2</v>
      </c>
      <c r="N17" s="33">
        <v>0</v>
      </c>
      <c r="O17" s="33">
        <v>0</v>
      </c>
    </row>
    <row r="18" spans="1:15" x14ac:dyDescent="0.3">
      <c r="A18">
        <v>5902</v>
      </c>
      <c r="B18" t="s">
        <v>23</v>
      </c>
      <c r="C18" s="32">
        <v>493705241</v>
      </c>
      <c r="D18" s="32">
        <v>493705241</v>
      </c>
      <c r="E18" s="32">
        <v>104690498</v>
      </c>
      <c r="F18" s="32">
        <f>_xlfn.IFNA(VLOOKUP($A18,'311 &amp; 313 expiration'!A:C,2,FALSE),0)</f>
        <v>0</v>
      </c>
      <c r="G18" s="32">
        <f>_xlfn.IFNA(VLOOKUP($A18,'311 &amp; 313 expiration'!A:C,3,FALSE),0)</f>
        <v>0</v>
      </c>
      <c r="H18" s="33">
        <v>0.75519999999999998</v>
      </c>
      <c r="I18" s="33">
        <v>0.6169</v>
      </c>
      <c r="J18" s="33">
        <v>0.6169</v>
      </c>
      <c r="K18" s="33">
        <f t="shared" si="0"/>
        <v>0</v>
      </c>
      <c r="L18" s="33">
        <f t="shared" si="1"/>
        <v>0.75519999999999998</v>
      </c>
      <c r="M18" s="33">
        <v>0.08</v>
      </c>
      <c r="N18" s="33">
        <v>5.8299999999999977E-2</v>
      </c>
      <c r="O18" s="33">
        <v>0</v>
      </c>
    </row>
    <row r="19" spans="1:15" x14ac:dyDescent="0.3">
      <c r="A19">
        <v>5904</v>
      </c>
      <c r="B19" t="s">
        <v>24</v>
      </c>
      <c r="C19" s="32">
        <v>98509258</v>
      </c>
      <c r="D19" s="32">
        <v>98509258</v>
      </c>
      <c r="E19" s="32">
        <v>25574268</v>
      </c>
      <c r="F19" s="32">
        <f>_xlfn.IFNA(VLOOKUP($A19,'311 &amp; 313 expiration'!A:C,2,FALSE),0)</f>
        <v>0</v>
      </c>
      <c r="G19" s="32">
        <f>_xlfn.IFNA(VLOOKUP($A19,'311 &amp; 313 expiration'!A:C,3,FALSE),0)</f>
        <v>0</v>
      </c>
      <c r="H19" s="33">
        <v>0.7571</v>
      </c>
      <c r="I19" s="33">
        <v>0.61880000000000002</v>
      </c>
      <c r="J19" s="33">
        <v>0.61880000000000002</v>
      </c>
      <c r="K19" s="33">
        <f t="shared" si="0"/>
        <v>0</v>
      </c>
      <c r="L19" s="33">
        <f t="shared" si="1"/>
        <v>0.7571</v>
      </c>
      <c r="M19" s="33">
        <v>0.08</v>
      </c>
      <c r="N19" s="33">
        <v>5.8299999999999977E-2</v>
      </c>
      <c r="O19" s="33">
        <v>0</v>
      </c>
    </row>
    <row r="20" spans="1:15" x14ac:dyDescent="0.3">
      <c r="A20">
        <v>6902</v>
      </c>
      <c r="B20" t="s">
        <v>25</v>
      </c>
      <c r="C20" s="32">
        <v>305758506</v>
      </c>
      <c r="D20" s="32">
        <v>305758506</v>
      </c>
      <c r="E20" s="32">
        <v>25715070</v>
      </c>
      <c r="F20" s="32">
        <f>_xlfn.IFNA(VLOOKUP($A20,'311 &amp; 313 expiration'!A:C,2,FALSE),0)</f>
        <v>0</v>
      </c>
      <c r="G20" s="32">
        <f>_xlfn.IFNA(VLOOKUP($A20,'311 &amp; 313 expiration'!A:C,3,FALSE),0)</f>
        <v>0</v>
      </c>
      <c r="H20" s="33">
        <v>0.6956</v>
      </c>
      <c r="I20" s="33">
        <v>0.61560000000000004</v>
      </c>
      <c r="J20" s="33">
        <v>0.61560000000000004</v>
      </c>
      <c r="K20" s="33">
        <f t="shared" si="0"/>
        <v>0</v>
      </c>
      <c r="L20" s="33">
        <f t="shared" si="1"/>
        <v>0.6956</v>
      </c>
      <c r="M20" s="33">
        <v>7.999999999999996E-2</v>
      </c>
      <c r="N20" s="33">
        <v>0</v>
      </c>
      <c r="O20" s="33">
        <v>0</v>
      </c>
    </row>
    <row r="21" spans="1:15" x14ac:dyDescent="0.3">
      <c r="A21">
        <v>7901</v>
      </c>
      <c r="B21" t="s">
        <v>26</v>
      </c>
      <c r="C21" s="32">
        <v>459760865</v>
      </c>
      <c r="D21" s="32">
        <v>459760865</v>
      </c>
      <c r="E21" s="32">
        <v>20668318</v>
      </c>
      <c r="F21" s="32">
        <f>_xlfn.IFNA(VLOOKUP($A21,'311 &amp; 313 expiration'!A:C,2,FALSE),0)</f>
        <v>0</v>
      </c>
      <c r="G21" s="32">
        <f>_xlfn.IFNA(VLOOKUP($A21,'311 &amp; 313 expiration'!A:C,3,FALSE),0)</f>
        <v>0</v>
      </c>
      <c r="H21" s="33">
        <v>0.75690000000000002</v>
      </c>
      <c r="I21" s="33">
        <v>0.61860000000000004</v>
      </c>
      <c r="J21" s="33">
        <v>0.61860000000000004</v>
      </c>
      <c r="K21" s="33">
        <f t="shared" si="0"/>
        <v>0</v>
      </c>
      <c r="L21" s="33">
        <f t="shared" si="1"/>
        <v>0.75690000000000002</v>
      </c>
      <c r="M21" s="33">
        <v>0.08</v>
      </c>
      <c r="N21" s="33">
        <v>5.8299999999999977E-2</v>
      </c>
      <c r="O21" s="33">
        <v>0</v>
      </c>
    </row>
    <row r="22" spans="1:15" x14ac:dyDescent="0.3">
      <c r="A22">
        <v>7902</v>
      </c>
      <c r="B22" t="s">
        <v>27</v>
      </c>
      <c r="C22" s="32">
        <v>1032015982</v>
      </c>
      <c r="D22" s="32">
        <v>1032015982</v>
      </c>
      <c r="E22" s="32">
        <v>76697862</v>
      </c>
      <c r="F22" s="32">
        <f>_xlfn.IFNA(VLOOKUP($A22,'311 &amp; 313 expiration'!A:C,2,FALSE),0)</f>
        <v>0</v>
      </c>
      <c r="G22" s="32">
        <f>_xlfn.IFNA(VLOOKUP($A22,'311 &amp; 313 expiration'!A:C,3,FALSE),0)</f>
        <v>0</v>
      </c>
      <c r="H22" s="33">
        <v>0.77100000000000002</v>
      </c>
      <c r="I22" s="33">
        <v>0.63219999999999998</v>
      </c>
      <c r="J22" s="33">
        <v>0.63219999999999998</v>
      </c>
      <c r="K22" s="33">
        <f t="shared" si="0"/>
        <v>0</v>
      </c>
      <c r="L22" s="33">
        <f t="shared" si="1"/>
        <v>0.77100000000000002</v>
      </c>
      <c r="M22" s="33">
        <v>0.08</v>
      </c>
      <c r="N22" s="33">
        <v>5.8800000000000033E-2</v>
      </c>
      <c r="O22" s="33">
        <v>0</v>
      </c>
    </row>
    <row r="23" spans="1:15" x14ac:dyDescent="0.3">
      <c r="A23">
        <v>7904</v>
      </c>
      <c r="B23" t="s">
        <v>28</v>
      </c>
      <c r="C23" s="32">
        <v>604660161</v>
      </c>
      <c r="D23" s="32">
        <v>604660161</v>
      </c>
      <c r="E23" s="32">
        <v>109516708</v>
      </c>
      <c r="F23" s="32">
        <f>_xlfn.IFNA(VLOOKUP($A23,'311 &amp; 313 expiration'!A:C,2,FALSE),0)</f>
        <v>0</v>
      </c>
      <c r="G23" s="32">
        <f>_xlfn.IFNA(VLOOKUP($A23,'311 &amp; 313 expiration'!A:C,3,FALSE),0)</f>
        <v>0</v>
      </c>
      <c r="H23" s="33">
        <v>0.75519999999999998</v>
      </c>
      <c r="I23" s="33">
        <v>0.6169</v>
      </c>
      <c r="J23" s="33">
        <v>0.6169</v>
      </c>
      <c r="K23" s="33">
        <f t="shared" si="0"/>
        <v>0</v>
      </c>
      <c r="L23" s="33">
        <f t="shared" si="1"/>
        <v>0.75519999999999998</v>
      </c>
      <c r="M23" s="33">
        <v>0.08</v>
      </c>
      <c r="N23" s="33">
        <v>5.8299999999999977E-2</v>
      </c>
      <c r="O23" s="33">
        <v>0</v>
      </c>
    </row>
    <row r="24" spans="1:15" x14ac:dyDescent="0.3">
      <c r="A24">
        <v>7905</v>
      </c>
      <c r="B24" t="s">
        <v>29</v>
      </c>
      <c r="C24" s="32">
        <v>2625548406</v>
      </c>
      <c r="D24" s="32">
        <v>2625548406</v>
      </c>
      <c r="E24" s="32">
        <v>225957860</v>
      </c>
      <c r="F24" s="32">
        <f>_xlfn.IFNA(VLOOKUP($A24,'311 &amp; 313 expiration'!A:C,2,FALSE),0)</f>
        <v>0</v>
      </c>
      <c r="G24" s="32">
        <f>_xlfn.IFNA(VLOOKUP($A24,'311 &amp; 313 expiration'!A:C,3,FALSE),0)</f>
        <v>0</v>
      </c>
      <c r="H24" s="33">
        <v>0.75519999999999998</v>
      </c>
      <c r="I24" s="33">
        <v>0.6169</v>
      </c>
      <c r="J24" s="33">
        <v>0.6169</v>
      </c>
      <c r="K24" s="33">
        <f t="shared" si="0"/>
        <v>0</v>
      </c>
      <c r="L24" s="33">
        <f t="shared" si="1"/>
        <v>0.75519999999999998</v>
      </c>
      <c r="M24" s="33">
        <v>0.08</v>
      </c>
      <c r="N24" s="33">
        <v>5.8299999999999977E-2</v>
      </c>
      <c r="O24" s="33">
        <v>0</v>
      </c>
    </row>
    <row r="25" spans="1:15" x14ac:dyDescent="0.3">
      <c r="A25">
        <v>7906</v>
      </c>
      <c r="B25" t="s">
        <v>30</v>
      </c>
      <c r="C25" s="32">
        <v>683893441</v>
      </c>
      <c r="D25" s="32">
        <v>683893441</v>
      </c>
      <c r="E25" s="32">
        <v>100119128</v>
      </c>
      <c r="F25" s="32">
        <f>_xlfn.IFNA(VLOOKUP($A25,'311 &amp; 313 expiration'!A:C,2,FALSE),0)</f>
        <v>0</v>
      </c>
      <c r="G25" s="32">
        <f>_xlfn.IFNA(VLOOKUP($A25,'311 &amp; 313 expiration'!A:C,3,FALSE),0)</f>
        <v>0</v>
      </c>
      <c r="H25" s="33">
        <v>0.75490000000000002</v>
      </c>
      <c r="I25" s="33">
        <v>0.6169</v>
      </c>
      <c r="J25" s="33">
        <v>0.6169</v>
      </c>
      <c r="K25" s="33">
        <f t="shared" si="0"/>
        <v>0</v>
      </c>
      <c r="L25" s="33">
        <f t="shared" si="1"/>
        <v>0.75490000000000002</v>
      </c>
      <c r="M25" s="33">
        <v>0.08</v>
      </c>
      <c r="N25" s="33">
        <v>5.800000000000001E-2</v>
      </c>
      <c r="O25" s="33">
        <v>0</v>
      </c>
    </row>
    <row r="26" spans="1:15" x14ac:dyDescent="0.3">
      <c r="A26">
        <v>8901</v>
      </c>
      <c r="B26" t="s">
        <v>31</v>
      </c>
      <c r="C26" s="32">
        <v>1900999161</v>
      </c>
      <c r="D26" s="32">
        <v>1900999161</v>
      </c>
      <c r="E26" s="32">
        <v>246693340</v>
      </c>
      <c r="F26" s="32">
        <f>_xlfn.IFNA(VLOOKUP($A26,'311 &amp; 313 expiration'!A:C,2,FALSE),0)</f>
        <v>0</v>
      </c>
      <c r="G26" s="32">
        <f>_xlfn.IFNA(VLOOKUP($A26,'311 &amp; 313 expiration'!A:C,3,FALSE),0)</f>
        <v>0</v>
      </c>
      <c r="H26" s="33">
        <v>0.78690000000000004</v>
      </c>
      <c r="I26" s="33">
        <v>0.6169</v>
      </c>
      <c r="J26" s="33">
        <v>0.6169</v>
      </c>
      <c r="K26" s="33">
        <f t="shared" si="0"/>
        <v>0</v>
      </c>
      <c r="L26" s="33">
        <f t="shared" si="1"/>
        <v>0.78690000000000004</v>
      </c>
      <c r="M26" s="33">
        <v>0.08</v>
      </c>
      <c r="N26" s="33">
        <v>0.09</v>
      </c>
      <c r="O26" s="33">
        <v>2.7755575615628914E-17</v>
      </c>
    </row>
    <row r="27" spans="1:15" x14ac:dyDescent="0.3">
      <c r="A27">
        <v>8902</v>
      </c>
      <c r="B27" t="s">
        <v>32</v>
      </c>
      <c r="C27" s="32">
        <v>2346923951</v>
      </c>
      <c r="D27" s="32">
        <v>2296473077</v>
      </c>
      <c r="E27" s="32">
        <v>347064628</v>
      </c>
      <c r="F27" s="32">
        <f>_xlfn.IFNA(VLOOKUP($A27,'311 &amp; 313 expiration'!A:C,2,FALSE),0)</f>
        <v>0</v>
      </c>
      <c r="G27" s="32">
        <f>_xlfn.IFNA(VLOOKUP($A27,'311 &amp; 313 expiration'!A:C,3,FALSE),0)</f>
        <v>0</v>
      </c>
      <c r="H27" s="33">
        <v>0.65920000000000001</v>
      </c>
      <c r="I27" s="33">
        <v>0.57920000000000005</v>
      </c>
      <c r="J27" s="33">
        <v>0.57920000000000005</v>
      </c>
      <c r="K27" s="33">
        <f t="shared" si="0"/>
        <v>0</v>
      </c>
      <c r="L27" s="33">
        <f t="shared" si="1"/>
        <v>0.65920000000000001</v>
      </c>
      <c r="M27" s="33">
        <v>7.999999999999996E-2</v>
      </c>
      <c r="N27" s="33">
        <v>0</v>
      </c>
      <c r="O27" s="33">
        <v>0</v>
      </c>
    </row>
    <row r="28" spans="1:15" x14ac:dyDescent="0.3">
      <c r="A28">
        <v>8903</v>
      </c>
      <c r="B28" t="s">
        <v>33</v>
      </c>
      <c r="C28" s="32">
        <v>850520104</v>
      </c>
      <c r="D28" s="32">
        <v>845410807</v>
      </c>
      <c r="E28" s="32">
        <v>74447414</v>
      </c>
      <c r="F28" s="32">
        <f>_xlfn.IFNA(VLOOKUP($A28,'311 &amp; 313 expiration'!A:C,2,FALSE),0)</f>
        <v>0</v>
      </c>
      <c r="G28" s="32">
        <f>_xlfn.IFNA(VLOOKUP($A28,'311 &amp; 313 expiration'!A:C,3,FALSE),0)</f>
        <v>0</v>
      </c>
      <c r="H28" s="33">
        <v>0.66380000000000006</v>
      </c>
      <c r="I28" s="33">
        <v>0.61380000000000001</v>
      </c>
      <c r="J28" s="33">
        <v>0.61380000000000001</v>
      </c>
      <c r="K28" s="33">
        <f t="shared" si="0"/>
        <v>0</v>
      </c>
      <c r="L28" s="33">
        <f t="shared" si="1"/>
        <v>0.66380000000000006</v>
      </c>
      <c r="M28" s="33">
        <v>5.0000000000000044E-2</v>
      </c>
      <c r="N28" s="33">
        <v>0</v>
      </c>
      <c r="O28" s="33">
        <v>0</v>
      </c>
    </row>
    <row r="29" spans="1:15" x14ac:dyDescent="0.3">
      <c r="A29">
        <v>9901</v>
      </c>
      <c r="B29" t="s">
        <v>34</v>
      </c>
      <c r="C29" s="32">
        <v>419653059</v>
      </c>
      <c r="D29" s="32">
        <v>419653059</v>
      </c>
      <c r="E29" s="32">
        <v>23038104</v>
      </c>
      <c r="F29" s="32">
        <f>_xlfn.IFNA(VLOOKUP($A29,'311 &amp; 313 expiration'!A:C,2,FALSE),0)</f>
        <v>0</v>
      </c>
      <c r="G29" s="32">
        <f>_xlfn.IFNA(VLOOKUP($A29,'311 &amp; 313 expiration'!A:C,3,FALSE),0)</f>
        <v>0</v>
      </c>
      <c r="H29" s="33">
        <v>0.77050000000000007</v>
      </c>
      <c r="I29" s="33">
        <v>0.63219999999999998</v>
      </c>
      <c r="J29" s="33">
        <v>0.63219999999999998</v>
      </c>
      <c r="K29" s="33">
        <f t="shared" si="0"/>
        <v>0</v>
      </c>
      <c r="L29" s="33">
        <f t="shared" si="1"/>
        <v>0.77050000000000007</v>
      </c>
      <c r="M29" s="33">
        <v>0.08</v>
      </c>
      <c r="N29" s="33">
        <v>5.8300000000000088E-2</v>
      </c>
      <c r="O29" s="33">
        <v>0</v>
      </c>
    </row>
    <row r="30" spans="1:15" x14ac:dyDescent="0.3">
      <c r="A30">
        <v>10901</v>
      </c>
      <c r="B30" t="s">
        <v>35</v>
      </c>
      <c r="C30" s="32">
        <v>355698115</v>
      </c>
      <c r="D30" s="32">
        <v>355698115</v>
      </c>
      <c r="E30" s="32">
        <v>35079220</v>
      </c>
      <c r="F30" s="32">
        <f>_xlfn.IFNA(VLOOKUP($A30,'311 &amp; 313 expiration'!A:C,2,FALSE),0)</f>
        <v>0</v>
      </c>
      <c r="G30" s="32">
        <f>_xlfn.IFNA(VLOOKUP($A30,'311 &amp; 313 expiration'!A:C,3,FALSE),0)</f>
        <v>0</v>
      </c>
      <c r="H30" s="33">
        <v>0.78690000000000004</v>
      </c>
      <c r="I30" s="33">
        <v>0.6169</v>
      </c>
      <c r="J30" s="33">
        <v>0.6169</v>
      </c>
      <c r="K30" s="33">
        <f t="shared" si="0"/>
        <v>0</v>
      </c>
      <c r="L30" s="33">
        <f t="shared" si="1"/>
        <v>0.78690000000000004</v>
      </c>
      <c r="M30" s="33">
        <v>0.08</v>
      </c>
      <c r="N30" s="33">
        <v>0.09</v>
      </c>
      <c r="O30" s="33">
        <v>2.7755575615628914E-17</v>
      </c>
    </row>
    <row r="31" spans="1:15" x14ac:dyDescent="0.3">
      <c r="A31">
        <v>10902</v>
      </c>
      <c r="B31" t="s">
        <v>36</v>
      </c>
      <c r="C31" s="32">
        <v>2506476699</v>
      </c>
      <c r="D31" s="32">
        <v>2506476699</v>
      </c>
      <c r="E31" s="32">
        <v>351615340</v>
      </c>
      <c r="F31" s="32">
        <f>_xlfn.IFNA(VLOOKUP($A31,'311 &amp; 313 expiration'!A:C,2,FALSE),0)</f>
        <v>0</v>
      </c>
      <c r="G31" s="32">
        <f>_xlfn.IFNA(VLOOKUP($A31,'311 &amp; 313 expiration'!A:C,3,FALSE),0)</f>
        <v>0</v>
      </c>
      <c r="H31" s="33">
        <v>0.66690000000000005</v>
      </c>
      <c r="I31" s="33">
        <v>0.6169</v>
      </c>
      <c r="J31" s="33">
        <v>0.6169</v>
      </c>
      <c r="K31" s="33">
        <f t="shared" si="0"/>
        <v>0</v>
      </c>
      <c r="L31" s="33">
        <f t="shared" si="1"/>
        <v>0.66690000000000005</v>
      </c>
      <c r="M31" s="33">
        <v>5.0000000000000044E-2</v>
      </c>
      <c r="N31" s="33">
        <v>0</v>
      </c>
      <c r="O31" s="33">
        <v>0</v>
      </c>
    </row>
    <row r="32" spans="1:15" x14ac:dyDescent="0.3">
      <c r="A32">
        <v>11901</v>
      </c>
      <c r="B32" t="s">
        <v>37</v>
      </c>
      <c r="C32" s="32">
        <v>8354114004</v>
      </c>
      <c r="D32" s="32">
        <v>8354114004</v>
      </c>
      <c r="E32" s="32">
        <v>930314364</v>
      </c>
      <c r="F32" s="32">
        <f>_xlfn.IFNA(VLOOKUP($A32,'311 &amp; 313 expiration'!A:C,2,FALSE),0)</f>
        <v>0</v>
      </c>
      <c r="G32" s="32">
        <f>_xlfn.IFNA(VLOOKUP($A32,'311 &amp; 313 expiration'!A:C,3,FALSE),0)</f>
        <v>0</v>
      </c>
      <c r="H32" s="33">
        <v>0.66900000000000004</v>
      </c>
      <c r="I32" s="33">
        <v>0.6169</v>
      </c>
      <c r="J32" s="33">
        <v>0.6169</v>
      </c>
      <c r="K32" s="33">
        <f t="shared" si="0"/>
        <v>0</v>
      </c>
      <c r="L32" s="33">
        <f t="shared" si="1"/>
        <v>0.66900000000000004</v>
      </c>
      <c r="M32" s="33">
        <v>5.2100000000000035E-2</v>
      </c>
      <c r="N32" s="33">
        <v>0</v>
      </c>
      <c r="O32" s="33">
        <v>0</v>
      </c>
    </row>
    <row r="33" spans="1:15" x14ac:dyDescent="0.3">
      <c r="A33">
        <v>11902</v>
      </c>
      <c r="B33" t="s">
        <v>38</v>
      </c>
      <c r="C33" s="32">
        <v>3114798749</v>
      </c>
      <c r="D33" s="32">
        <v>3114798749</v>
      </c>
      <c r="E33" s="32">
        <v>440795240</v>
      </c>
      <c r="F33" s="32">
        <f>_xlfn.IFNA(VLOOKUP($A33,'311 &amp; 313 expiration'!A:C,2,FALSE),0)</f>
        <v>0</v>
      </c>
      <c r="G33" s="32">
        <f>_xlfn.IFNA(VLOOKUP($A33,'311 &amp; 313 expiration'!A:C,3,FALSE),0)</f>
        <v>0</v>
      </c>
      <c r="H33" s="33">
        <v>0.75519999999999998</v>
      </c>
      <c r="I33" s="33">
        <v>0.6169</v>
      </c>
      <c r="J33" s="33">
        <v>0.6169</v>
      </c>
      <c r="K33" s="33">
        <f t="shared" si="0"/>
        <v>0</v>
      </c>
      <c r="L33" s="33">
        <f t="shared" si="1"/>
        <v>0.75519999999999998</v>
      </c>
      <c r="M33" s="33">
        <v>0.08</v>
      </c>
      <c r="N33" s="33">
        <v>5.8299999999999977E-2</v>
      </c>
      <c r="O33" s="33">
        <v>0</v>
      </c>
    </row>
    <row r="34" spans="1:15" x14ac:dyDescent="0.3">
      <c r="A34">
        <v>11904</v>
      </c>
      <c r="B34" t="s">
        <v>39</v>
      </c>
      <c r="C34" s="32">
        <v>1418219120</v>
      </c>
      <c r="D34" s="32">
        <v>1418219120</v>
      </c>
      <c r="E34" s="32">
        <v>214945240</v>
      </c>
      <c r="F34" s="32">
        <f>_xlfn.IFNA(VLOOKUP($A34,'311 &amp; 313 expiration'!A:C,2,FALSE),0)</f>
        <v>0</v>
      </c>
      <c r="G34" s="32">
        <f>_xlfn.IFNA(VLOOKUP($A34,'311 &amp; 313 expiration'!A:C,3,FALSE),0)</f>
        <v>0</v>
      </c>
      <c r="H34" s="33">
        <v>0.76250000000000007</v>
      </c>
      <c r="I34" s="33">
        <v>0.62419999999999998</v>
      </c>
      <c r="J34" s="33">
        <v>0.62419999999999998</v>
      </c>
      <c r="K34" s="33">
        <f t="shared" si="0"/>
        <v>0</v>
      </c>
      <c r="L34" s="33">
        <f t="shared" si="1"/>
        <v>0.76250000000000007</v>
      </c>
      <c r="M34" s="33">
        <v>0.08</v>
      </c>
      <c r="N34" s="33">
        <v>5.8300000000000088E-2</v>
      </c>
      <c r="O34" s="33">
        <v>0</v>
      </c>
    </row>
    <row r="35" spans="1:15" x14ac:dyDescent="0.3">
      <c r="A35">
        <v>11905</v>
      </c>
      <c r="B35" t="s">
        <v>40</v>
      </c>
      <c r="C35" s="32">
        <v>178282722</v>
      </c>
      <c r="D35" s="32">
        <v>178282722</v>
      </c>
      <c r="E35" s="32">
        <v>23693498</v>
      </c>
      <c r="F35" s="32">
        <f>_xlfn.IFNA(VLOOKUP($A35,'311 &amp; 313 expiration'!A:C,2,FALSE),0)</f>
        <v>0</v>
      </c>
      <c r="G35" s="32">
        <f>_xlfn.IFNA(VLOOKUP($A35,'311 &amp; 313 expiration'!A:C,3,FALSE),0)</f>
        <v>0</v>
      </c>
      <c r="H35" s="33">
        <v>0.66690000000000005</v>
      </c>
      <c r="I35" s="33">
        <v>0.6169</v>
      </c>
      <c r="J35" s="33">
        <v>0.6169</v>
      </c>
      <c r="K35" s="33">
        <f t="shared" si="0"/>
        <v>0</v>
      </c>
      <c r="L35" s="33">
        <f t="shared" si="1"/>
        <v>0.66690000000000005</v>
      </c>
      <c r="M35" s="33">
        <v>5.0000000000000044E-2</v>
      </c>
      <c r="N35" s="33">
        <v>0</v>
      </c>
      <c r="O35" s="33">
        <v>0</v>
      </c>
    </row>
    <row r="36" spans="1:15" x14ac:dyDescent="0.3">
      <c r="A36">
        <v>12901</v>
      </c>
      <c r="B36" t="s">
        <v>41</v>
      </c>
      <c r="C36" s="32">
        <v>581005493</v>
      </c>
      <c r="D36" s="32">
        <v>581005493</v>
      </c>
      <c r="E36" s="32">
        <v>27058914</v>
      </c>
      <c r="F36" s="32">
        <f>_xlfn.IFNA(VLOOKUP($A36,'311 &amp; 313 expiration'!A:C,2,FALSE),0)</f>
        <v>0</v>
      </c>
      <c r="G36" s="32">
        <f>_xlfn.IFNA(VLOOKUP($A36,'311 &amp; 313 expiration'!A:C,3,FALSE),0)</f>
        <v>0</v>
      </c>
      <c r="H36" s="33">
        <v>0.64890000000000003</v>
      </c>
      <c r="I36" s="33">
        <v>0.59889999999999999</v>
      </c>
      <c r="J36" s="33">
        <v>0.59889999999999999</v>
      </c>
      <c r="K36" s="33">
        <f t="shared" si="0"/>
        <v>0</v>
      </c>
      <c r="L36" s="33">
        <f t="shared" si="1"/>
        <v>0.64890000000000003</v>
      </c>
      <c r="M36" s="33">
        <v>5.0000000000000044E-2</v>
      </c>
      <c r="N36" s="33">
        <v>0</v>
      </c>
      <c r="O36" s="33">
        <v>0</v>
      </c>
    </row>
    <row r="37" spans="1:15" x14ac:dyDescent="0.3">
      <c r="A37">
        <v>13901</v>
      </c>
      <c r="B37" t="s">
        <v>42</v>
      </c>
      <c r="C37" s="32">
        <v>1067012707</v>
      </c>
      <c r="D37" s="32">
        <v>1067012707</v>
      </c>
      <c r="E37" s="32">
        <v>163955256</v>
      </c>
      <c r="F37" s="32">
        <f>_xlfn.IFNA(VLOOKUP($A37,'311 &amp; 313 expiration'!A:C,2,FALSE),0)</f>
        <v>0</v>
      </c>
      <c r="G37" s="32">
        <f>_xlfn.IFNA(VLOOKUP($A37,'311 &amp; 313 expiration'!A:C,3,FALSE),0)</f>
        <v>0</v>
      </c>
      <c r="H37" s="33">
        <v>0.75750000000000006</v>
      </c>
      <c r="I37" s="33">
        <v>0.61920000000000008</v>
      </c>
      <c r="J37" s="33">
        <v>0.61920000000000008</v>
      </c>
      <c r="K37" s="33">
        <f t="shared" si="0"/>
        <v>0</v>
      </c>
      <c r="L37" s="33">
        <f t="shared" si="1"/>
        <v>0.75750000000000006</v>
      </c>
      <c r="M37" s="33">
        <v>0.08</v>
      </c>
      <c r="N37" s="33">
        <v>5.8299999999999977E-2</v>
      </c>
      <c r="O37" s="33">
        <v>0</v>
      </c>
    </row>
    <row r="38" spans="1:15" x14ac:dyDescent="0.3">
      <c r="A38">
        <v>13902</v>
      </c>
      <c r="B38" t="s">
        <v>43</v>
      </c>
      <c r="C38" s="32">
        <v>720095860</v>
      </c>
      <c r="D38" s="32">
        <v>720095860</v>
      </c>
      <c r="E38" s="32">
        <v>8256084</v>
      </c>
      <c r="F38" s="32">
        <f>_xlfn.IFNA(VLOOKUP($A38,'311 &amp; 313 expiration'!A:C,2,FALSE),0)</f>
        <v>0</v>
      </c>
      <c r="G38" s="32">
        <f>_xlfn.IFNA(VLOOKUP($A38,'311 &amp; 313 expiration'!A:C,3,FALSE),0)</f>
        <v>0</v>
      </c>
      <c r="H38" s="33">
        <v>0.61890000000000001</v>
      </c>
      <c r="I38" s="33">
        <v>0.56890000000000007</v>
      </c>
      <c r="J38" s="33">
        <v>0.56890000000000007</v>
      </c>
      <c r="K38" s="33">
        <f t="shared" si="0"/>
        <v>0</v>
      </c>
      <c r="L38" s="33">
        <f t="shared" si="1"/>
        <v>0.61890000000000001</v>
      </c>
      <c r="M38" s="33">
        <v>4.9999999999999933E-2</v>
      </c>
      <c r="N38" s="33">
        <v>0</v>
      </c>
      <c r="O38" s="33">
        <v>0</v>
      </c>
    </row>
    <row r="39" spans="1:15" x14ac:dyDescent="0.3">
      <c r="A39">
        <v>13903</v>
      </c>
      <c r="B39" t="s">
        <v>44</v>
      </c>
      <c r="C39" s="32">
        <v>601595512</v>
      </c>
      <c r="D39" s="32">
        <v>601595512</v>
      </c>
      <c r="E39" s="32">
        <v>16363940</v>
      </c>
      <c r="F39" s="32">
        <f>_xlfn.IFNA(VLOOKUP($A39,'311 &amp; 313 expiration'!A:C,2,FALSE),0)</f>
        <v>0</v>
      </c>
      <c r="G39" s="32">
        <f>_xlfn.IFNA(VLOOKUP($A39,'311 &amp; 313 expiration'!A:C,3,FALSE),0)</f>
        <v>0</v>
      </c>
      <c r="H39" s="33">
        <v>0.72040000000000004</v>
      </c>
      <c r="I39" s="33">
        <v>0.63219999999999998</v>
      </c>
      <c r="J39" s="33">
        <v>0.63219999999999998</v>
      </c>
      <c r="K39" s="33">
        <f t="shared" si="0"/>
        <v>0</v>
      </c>
      <c r="L39" s="33">
        <f t="shared" si="1"/>
        <v>0.72040000000000004</v>
      </c>
      <c r="M39" s="33">
        <v>0.08</v>
      </c>
      <c r="N39" s="33">
        <v>8.2000000000000545E-3</v>
      </c>
      <c r="O39" s="33">
        <v>0</v>
      </c>
    </row>
    <row r="40" spans="1:15" x14ac:dyDescent="0.3">
      <c r="A40">
        <v>13905</v>
      </c>
      <c r="B40" t="s">
        <v>45</v>
      </c>
      <c r="C40" s="32">
        <v>321186796</v>
      </c>
      <c r="D40" s="32">
        <v>321186796</v>
      </c>
      <c r="E40" s="32">
        <v>27444716</v>
      </c>
      <c r="F40" s="32">
        <f>_xlfn.IFNA(VLOOKUP($A40,'311 &amp; 313 expiration'!A:C,2,FALSE),0)</f>
        <v>0</v>
      </c>
      <c r="G40" s="32">
        <f>_xlfn.IFNA(VLOOKUP($A40,'311 &amp; 313 expiration'!A:C,3,FALSE),0)</f>
        <v>0</v>
      </c>
      <c r="H40" s="33">
        <v>0.75519999999999998</v>
      </c>
      <c r="I40" s="33">
        <v>0.6169</v>
      </c>
      <c r="J40" s="33">
        <v>0.6169</v>
      </c>
      <c r="K40" s="33">
        <f t="shared" si="0"/>
        <v>0</v>
      </c>
      <c r="L40" s="33">
        <f t="shared" si="1"/>
        <v>0.75519999999999998</v>
      </c>
      <c r="M40" s="33">
        <v>0.08</v>
      </c>
      <c r="N40" s="33">
        <v>5.8299999999999977E-2</v>
      </c>
      <c r="O40" s="33">
        <v>0</v>
      </c>
    </row>
    <row r="41" spans="1:15" x14ac:dyDescent="0.3">
      <c r="A41">
        <v>14901</v>
      </c>
      <c r="B41" t="s">
        <v>46</v>
      </c>
      <c r="C41" s="32">
        <v>794490306</v>
      </c>
      <c r="D41" s="32">
        <v>794490306</v>
      </c>
      <c r="E41" s="32">
        <v>180905326</v>
      </c>
      <c r="F41" s="32">
        <f>_xlfn.IFNA(VLOOKUP($A41,'311 &amp; 313 expiration'!A:C,2,FALSE),0)</f>
        <v>0</v>
      </c>
      <c r="G41" s="32">
        <f>_xlfn.IFNA(VLOOKUP($A41,'311 &amp; 313 expiration'!A:C,3,FALSE),0)</f>
        <v>0</v>
      </c>
      <c r="H41" s="33">
        <v>0.64939999999999998</v>
      </c>
      <c r="I41" s="33">
        <v>0.59940000000000004</v>
      </c>
      <c r="J41" s="33">
        <v>0.59940000000000004</v>
      </c>
      <c r="K41" s="33">
        <f t="shared" si="0"/>
        <v>0</v>
      </c>
      <c r="L41" s="33">
        <f t="shared" si="1"/>
        <v>0.64939999999999998</v>
      </c>
      <c r="M41" s="33">
        <v>4.9999999999999933E-2</v>
      </c>
      <c r="N41" s="33">
        <v>0</v>
      </c>
      <c r="O41" s="33">
        <v>0</v>
      </c>
    </row>
    <row r="42" spans="1:15" x14ac:dyDescent="0.3">
      <c r="A42">
        <v>14902</v>
      </c>
      <c r="B42" t="s">
        <v>47</v>
      </c>
      <c r="C42" s="32">
        <v>214349683</v>
      </c>
      <c r="D42" s="32">
        <v>214349683</v>
      </c>
      <c r="E42" s="32">
        <v>31716068</v>
      </c>
      <c r="F42" s="32">
        <f>_xlfn.IFNA(VLOOKUP($A42,'311 &amp; 313 expiration'!A:C,2,FALSE),0)</f>
        <v>0</v>
      </c>
      <c r="G42" s="32">
        <f>_xlfn.IFNA(VLOOKUP($A42,'311 &amp; 313 expiration'!A:C,3,FALSE),0)</f>
        <v>0</v>
      </c>
      <c r="H42" s="33">
        <v>0.66039999999999999</v>
      </c>
      <c r="I42" s="33">
        <v>0.61040000000000005</v>
      </c>
      <c r="J42" s="33">
        <v>0.61040000000000005</v>
      </c>
      <c r="K42" s="33">
        <f t="shared" si="0"/>
        <v>0</v>
      </c>
      <c r="L42" s="33">
        <f t="shared" si="1"/>
        <v>0.66039999999999999</v>
      </c>
      <c r="M42" s="33">
        <v>4.9999999999999933E-2</v>
      </c>
      <c r="N42" s="33">
        <v>0</v>
      </c>
      <c r="O42" s="33">
        <v>0</v>
      </c>
    </row>
    <row r="43" spans="1:15" x14ac:dyDescent="0.3">
      <c r="A43">
        <v>14903</v>
      </c>
      <c r="B43" t="s">
        <v>48</v>
      </c>
      <c r="C43" s="32">
        <v>6133376209</v>
      </c>
      <c r="D43" s="32">
        <v>6133376209</v>
      </c>
      <c r="E43" s="32">
        <v>1229498180</v>
      </c>
      <c r="F43" s="32">
        <f>_xlfn.IFNA(VLOOKUP($A43,'311 &amp; 313 expiration'!A:C,2,FALSE),0)</f>
        <v>0</v>
      </c>
      <c r="G43" s="32">
        <f>_xlfn.IFNA(VLOOKUP($A43,'311 &amp; 313 expiration'!A:C,3,FALSE),0)</f>
        <v>0</v>
      </c>
      <c r="H43" s="33">
        <v>0.78690000000000004</v>
      </c>
      <c r="I43" s="33">
        <v>0.6169</v>
      </c>
      <c r="J43" s="33">
        <v>0.6169</v>
      </c>
      <c r="K43" s="33">
        <f t="shared" si="0"/>
        <v>0</v>
      </c>
      <c r="L43" s="33">
        <f t="shared" si="1"/>
        <v>0.78690000000000004</v>
      </c>
      <c r="M43" s="33">
        <v>0.08</v>
      </c>
      <c r="N43" s="33">
        <v>0.09</v>
      </c>
      <c r="O43" s="33">
        <v>2.7755575615628914E-17</v>
      </c>
    </row>
    <row r="44" spans="1:15" x14ac:dyDescent="0.3">
      <c r="A44">
        <v>14905</v>
      </c>
      <c r="B44" t="s">
        <v>49</v>
      </c>
      <c r="C44" s="32">
        <v>242770020</v>
      </c>
      <c r="D44" s="32">
        <v>242770020</v>
      </c>
      <c r="E44" s="32">
        <v>39882540</v>
      </c>
      <c r="F44" s="32">
        <f>_xlfn.IFNA(VLOOKUP($A44,'311 &amp; 313 expiration'!A:C,2,FALSE),0)</f>
        <v>0</v>
      </c>
      <c r="G44" s="32">
        <f>_xlfn.IFNA(VLOOKUP($A44,'311 &amp; 313 expiration'!A:C,3,FALSE),0)</f>
        <v>0</v>
      </c>
      <c r="H44" s="33">
        <v>0.66690000000000005</v>
      </c>
      <c r="I44" s="33">
        <v>0.6169</v>
      </c>
      <c r="J44" s="33">
        <v>0.6169</v>
      </c>
      <c r="K44" s="33">
        <f t="shared" si="0"/>
        <v>0</v>
      </c>
      <c r="L44" s="33">
        <f t="shared" si="1"/>
        <v>0.66690000000000005</v>
      </c>
      <c r="M44" s="33">
        <v>5.0000000000000044E-2</v>
      </c>
      <c r="N44" s="33">
        <v>0</v>
      </c>
      <c r="O44" s="33">
        <v>0</v>
      </c>
    </row>
    <row r="45" spans="1:15" x14ac:dyDescent="0.3">
      <c r="A45">
        <v>14906</v>
      </c>
      <c r="B45" t="s">
        <v>50</v>
      </c>
      <c r="C45" s="32">
        <v>12355445611</v>
      </c>
      <c r="D45" s="32">
        <v>12355445611</v>
      </c>
      <c r="E45" s="32">
        <v>2540248852</v>
      </c>
      <c r="F45" s="32">
        <f>_xlfn.IFNA(VLOOKUP($A45,'311 &amp; 313 expiration'!A:C,2,FALSE),0)</f>
        <v>0</v>
      </c>
      <c r="G45" s="32">
        <f>_xlfn.IFNA(VLOOKUP($A45,'311 &amp; 313 expiration'!A:C,3,FALSE),0)</f>
        <v>0</v>
      </c>
      <c r="H45" s="33">
        <v>0.66820000000000002</v>
      </c>
      <c r="I45" s="33">
        <v>0.61820000000000008</v>
      </c>
      <c r="J45" s="33">
        <v>0.61820000000000008</v>
      </c>
      <c r="K45" s="33">
        <f t="shared" si="0"/>
        <v>0</v>
      </c>
      <c r="L45" s="33">
        <f t="shared" si="1"/>
        <v>0.66820000000000002</v>
      </c>
      <c r="M45" s="33">
        <v>4.9999999999999933E-2</v>
      </c>
      <c r="N45" s="33">
        <v>0</v>
      </c>
      <c r="O45" s="33">
        <v>0</v>
      </c>
    </row>
    <row r="46" spans="1:15" x14ac:dyDescent="0.3">
      <c r="A46">
        <v>14907</v>
      </c>
      <c r="B46" t="s">
        <v>51</v>
      </c>
      <c r="C46" s="32">
        <v>304902459</v>
      </c>
      <c r="D46" s="32">
        <v>304902459</v>
      </c>
      <c r="E46" s="32">
        <v>56537534</v>
      </c>
      <c r="F46" s="32">
        <f>_xlfn.IFNA(VLOOKUP($A46,'311 &amp; 313 expiration'!A:C,2,FALSE),0)</f>
        <v>0</v>
      </c>
      <c r="G46" s="32">
        <f>_xlfn.IFNA(VLOOKUP($A46,'311 &amp; 313 expiration'!A:C,3,FALSE),0)</f>
        <v>0</v>
      </c>
      <c r="H46" s="33">
        <v>0.61890000000000001</v>
      </c>
      <c r="I46" s="33">
        <v>0.56890000000000007</v>
      </c>
      <c r="J46" s="33">
        <v>0.56890000000000007</v>
      </c>
      <c r="K46" s="33">
        <f t="shared" si="0"/>
        <v>0</v>
      </c>
      <c r="L46" s="33">
        <f t="shared" si="1"/>
        <v>0.61890000000000001</v>
      </c>
      <c r="M46" s="33">
        <v>4.9999999999999933E-2</v>
      </c>
      <c r="N46" s="33">
        <v>0</v>
      </c>
      <c r="O46" s="33">
        <v>0</v>
      </c>
    </row>
    <row r="47" spans="1:15" x14ac:dyDescent="0.3">
      <c r="A47">
        <v>14908</v>
      </c>
      <c r="B47" t="s">
        <v>52</v>
      </c>
      <c r="C47" s="32">
        <v>1885030348</v>
      </c>
      <c r="D47" s="32">
        <v>1885030348</v>
      </c>
      <c r="E47" s="32">
        <v>270366032</v>
      </c>
      <c r="F47" s="32">
        <f>_xlfn.IFNA(VLOOKUP($A47,'311 &amp; 313 expiration'!A:C,2,FALSE),0)</f>
        <v>0</v>
      </c>
      <c r="G47" s="32">
        <f>_xlfn.IFNA(VLOOKUP($A47,'311 &amp; 313 expiration'!A:C,3,FALSE),0)</f>
        <v>0</v>
      </c>
      <c r="H47" s="33">
        <v>0.66690000000000005</v>
      </c>
      <c r="I47" s="33">
        <v>0.6169</v>
      </c>
      <c r="J47" s="33">
        <v>0.6169</v>
      </c>
      <c r="K47" s="33">
        <f t="shared" si="0"/>
        <v>0</v>
      </c>
      <c r="L47" s="33">
        <f t="shared" si="1"/>
        <v>0.66690000000000005</v>
      </c>
      <c r="M47" s="33">
        <v>5.0000000000000044E-2</v>
      </c>
      <c r="N47" s="33">
        <v>0</v>
      </c>
      <c r="O47" s="33">
        <v>0</v>
      </c>
    </row>
    <row r="48" spans="1:15" x14ac:dyDescent="0.3">
      <c r="A48">
        <v>14909</v>
      </c>
      <c r="B48" t="s">
        <v>53</v>
      </c>
      <c r="C48" s="32">
        <v>6115058365</v>
      </c>
      <c r="D48" s="32">
        <v>6115058365</v>
      </c>
      <c r="E48" s="32">
        <v>724123948</v>
      </c>
      <c r="F48" s="32">
        <f>_xlfn.IFNA(VLOOKUP($A48,'311 &amp; 313 expiration'!A:C,2,FALSE),0)</f>
        <v>0</v>
      </c>
      <c r="G48" s="32">
        <f>_xlfn.IFNA(VLOOKUP($A48,'311 &amp; 313 expiration'!A:C,3,FALSE),0)</f>
        <v>0</v>
      </c>
      <c r="H48" s="33">
        <v>0.80220000000000002</v>
      </c>
      <c r="I48" s="33">
        <v>0.63219999999999998</v>
      </c>
      <c r="J48" s="33">
        <v>0.63219999999999998</v>
      </c>
      <c r="K48" s="33">
        <f t="shared" si="0"/>
        <v>0</v>
      </c>
      <c r="L48" s="33">
        <f t="shared" si="1"/>
        <v>0.80220000000000002</v>
      </c>
      <c r="M48" s="33">
        <v>0.08</v>
      </c>
      <c r="N48" s="33">
        <v>0.09</v>
      </c>
      <c r="O48" s="33">
        <v>2.7755575615628914E-17</v>
      </c>
    </row>
    <row r="49" spans="1:15" x14ac:dyDescent="0.3">
      <c r="A49">
        <v>14910</v>
      </c>
      <c r="B49" t="s">
        <v>54</v>
      </c>
      <c r="C49" s="32">
        <v>985725579</v>
      </c>
      <c r="D49" s="32">
        <v>985725579</v>
      </c>
      <c r="E49" s="32">
        <v>129172864</v>
      </c>
      <c r="F49" s="32">
        <f>_xlfn.IFNA(VLOOKUP($A49,'311 &amp; 313 expiration'!A:C,2,FALSE),0)</f>
        <v>0</v>
      </c>
      <c r="G49" s="32">
        <f>_xlfn.IFNA(VLOOKUP($A49,'311 &amp; 313 expiration'!A:C,3,FALSE),0)</f>
        <v>0</v>
      </c>
      <c r="H49" s="33">
        <v>0.6089</v>
      </c>
      <c r="I49" s="33">
        <v>0.56890000000000007</v>
      </c>
      <c r="J49" s="33">
        <v>0.56890000000000007</v>
      </c>
      <c r="K49" s="33">
        <f t="shared" si="0"/>
        <v>0</v>
      </c>
      <c r="L49" s="33">
        <f t="shared" si="1"/>
        <v>0.6089</v>
      </c>
      <c r="M49" s="33">
        <v>3.9999999999999925E-2</v>
      </c>
      <c r="N49" s="33">
        <v>0</v>
      </c>
      <c r="O49" s="33">
        <v>0</v>
      </c>
    </row>
    <row r="50" spans="1:15" x14ac:dyDescent="0.3">
      <c r="A50">
        <v>15901</v>
      </c>
      <c r="B50" t="s">
        <v>55</v>
      </c>
      <c r="C50" s="32">
        <v>8153719635</v>
      </c>
      <c r="D50" s="32">
        <v>8153719635</v>
      </c>
      <c r="E50" s="32">
        <v>560786674</v>
      </c>
      <c r="F50" s="32">
        <f>_xlfn.IFNA(VLOOKUP($A50,'311 &amp; 313 expiration'!A:C,2,FALSE),0)</f>
        <v>0</v>
      </c>
      <c r="G50" s="32">
        <f>_xlfn.IFNA(VLOOKUP($A50,'311 &amp; 313 expiration'!A:C,3,FALSE),0)</f>
        <v>0</v>
      </c>
      <c r="H50" s="33">
        <v>0.71220000000000006</v>
      </c>
      <c r="I50" s="33">
        <v>0.63219999999999998</v>
      </c>
      <c r="J50" s="33">
        <v>0.63219999999999998</v>
      </c>
      <c r="K50" s="33">
        <f t="shared" si="0"/>
        <v>0</v>
      </c>
      <c r="L50" s="33">
        <f t="shared" si="1"/>
        <v>0.71220000000000006</v>
      </c>
      <c r="M50" s="33">
        <v>0.08</v>
      </c>
      <c r="N50" s="33">
        <v>6.9388939039072284E-17</v>
      </c>
      <c r="O50" s="33">
        <v>0</v>
      </c>
    </row>
    <row r="51" spans="1:15" x14ac:dyDescent="0.3">
      <c r="A51">
        <v>15904</v>
      </c>
      <c r="B51" t="s">
        <v>56</v>
      </c>
      <c r="C51" s="32">
        <v>2296723548</v>
      </c>
      <c r="D51" s="32">
        <v>2296723548</v>
      </c>
      <c r="E51" s="32">
        <v>635841066</v>
      </c>
      <c r="F51" s="32">
        <f>_xlfn.IFNA(VLOOKUP($A51,'311 &amp; 313 expiration'!A:C,2,FALSE),0)</f>
        <v>0</v>
      </c>
      <c r="G51" s="32">
        <f>_xlfn.IFNA(VLOOKUP($A51,'311 &amp; 313 expiration'!A:C,3,FALSE),0)</f>
        <v>0</v>
      </c>
      <c r="H51" s="33">
        <v>0.75750000000000006</v>
      </c>
      <c r="I51" s="33">
        <v>0.61920000000000008</v>
      </c>
      <c r="J51" s="33">
        <v>0.61920000000000008</v>
      </c>
      <c r="K51" s="33">
        <f t="shared" si="0"/>
        <v>0</v>
      </c>
      <c r="L51" s="33">
        <f t="shared" si="1"/>
        <v>0.75750000000000006</v>
      </c>
      <c r="M51" s="33">
        <v>0.08</v>
      </c>
      <c r="N51" s="33">
        <v>5.8299999999999977E-2</v>
      </c>
      <c r="O51" s="33">
        <v>0</v>
      </c>
    </row>
    <row r="52" spans="1:15" x14ac:dyDescent="0.3">
      <c r="A52">
        <v>15905</v>
      </c>
      <c r="B52" t="s">
        <v>57</v>
      </c>
      <c r="C52" s="32">
        <v>2176808471</v>
      </c>
      <c r="D52" s="32">
        <v>2176808471</v>
      </c>
      <c r="E52" s="32">
        <v>383099232</v>
      </c>
      <c r="F52" s="32">
        <f>_xlfn.IFNA(VLOOKUP($A52,'311 &amp; 313 expiration'!A:C,2,FALSE),0)</f>
        <v>0</v>
      </c>
      <c r="G52" s="32">
        <f>_xlfn.IFNA(VLOOKUP($A52,'311 &amp; 313 expiration'!A:C,3,FALSE),0)</f>
        <v>0</v>
      </c>
      <c r="H52" s="33">
        <v>0.77050000000000007</v>
      </c>
      <c r="I52" s="33">
        <v>0.63219999999999998</v>
      </c>
      <c r="J52" s="33">
        <v>0.63219999999999998</v>
      </c>
      <c r="K52" s="33">
        <f t="shared" si="0"/>
        <v>0</v>
      </c>
      <c r="L52" s="33">
        <f t="shared" si="1"/>
        <v>0.77050000000000007</v>
      </c>
      <c r="M52" s="33">
        <v>0.08</v>
      </c>
      <c r="N52" s="33">
        <v>5.8300000000000088E-2</v>
      </c>
      <c r="O52" s="33">
        <v>0</v>
      </c>
    </row>
    <row r="53" spans="1:15" x14ac:dyDescent="0.3">
      <c r="A53">
        <v>15907</v>
      </c>
      <c r="B53" t="s">
        <v>58</v>
      </c>
      <c r="C53" s="32">
        <v>26748386702</v>
      </c>
      <c r="D53" s="32">
        <v>26690804606</v>
      </c>
      <c r="E53" s="32">
        <v>3197417870</v>
      </c>
      <c r="F53" s="32">
        <f>_xlfn.IFNA(VLOOKUP($A53,'311 &amp; 313 expiration'!A:C,2,FALSE),0)</f>
        <v>0</v>
      </c>
      <c r="G53" s="32">
        <f>_xlfn.IFNA(VLOOKUP($A53,'311 &amp; 313 expiration'!A:C,3,FALSE),0)</f>
        <v>0</v>
      </c>
      <c r="H53" s="33">
        <v>0.75519999999999998</v>
      </c>
      <c r="I53" s="33">
        <v>0.6169</v>
      </c>
      <c r="J53" s="33">
        <v>0.6169</v>
      </c>
      <c r="K53" s="33">
        <f t="shared" si="0"/>
        <v>0</v>
      </c>
      <c r="L53" s="33">
        <f t="shared" si="1"/>
        <v>0.75519999999999998</v>
      </c>
      <c r="M53" s="33">
        <v>0.08</v>
      </c>
      <c r="N53" s="33">
        <v>5.8299999999999977E-2</v>
      </c>
      <c r="O53" s="33">
        <v>0</v>
      </c>
    </row>
    <row r="54" spans="1:15" x14ac:dyDescent="0.3">
      <c r="A54">
        <v>15908</v>
      </c>
      <c r="B54" t="s">
        <v>59</v>
      </c>
      <c r="C54" s="32">
        <v>2587851188</v>
      </c>
      <c r="D54" s="32">
        <v>2587851188</v>
      </c>
      <c r="E54" s="32">
        <v>488082098</v>
      </c>
      <c r="F54" s="32">
        <f>_xlfn.IFNA(VLOOKUP($A54,'311 &amp; 313 expiration'!A:C,2,FALSE),0)</f>
        <v>0</v>
      </c>
      <c r="G54" s="32">
        <f>_xlfn.IFNA(VLOOKUP($A54,'311 &amp; 313 expiration'!A:C,3,FALSE),0)</f>
        <v>0</v>
      </c>
      <c r="H54" s="33">
        <v>0.69690000000000007</v>
      </c>
      <c r="I54" s="33">
        <v>0.6169</v>
      </c>
      <c r="J54" s="33">
        <v>0.6169</v>
      </c>
      <c r="K54" s="33">
        <f t="shared" si="0"/>
        <v>0</v>
      </c>
      <c r="L54" s="33">
        <f t="shared" si="1"/>
        <v>0.69690000000000007</v>
      </c>
      <c r="M54" s="33">
        <v>0.08</v>
      </c>
      <c r="N54" s="33">
        <v>6.9388939039072284E-17</v>
      </c>
      <c r="O54" s="33">
        <v>0</v>
      </c>
    </row>
    <row r="55" spans="1:15" x14ac:dyDescent="0.3">
      <c r="A55">
        <v>15909</v>
      </c>
      <c r="B55" t="s">
        <v>60</v>
      </c>
      <c r="C55" s="32">
        <v>957193730</v>
      </c>
      <c r="D55" s="32">
        <v>957193730</v>
      </c>
      <c r="E55" s="32">
        <v>150795584</v>
      </c>
      <c r="F55" s="32">
        <f>_xlfn.IFNA(VLOOKUP($A55,'311 &amp; 313 expiration'!A:C,2,FALSE),0)</f>
        <v>0</v>
      </c>
      <c r="G55" s="32">
        <f>_xlfn.IFNA(VLOOKUP($A55,'311 &amp; 313 expiration'!A:C,3,FALSE),0)</f>
        <v>0</v>
      </c>
      <c r="H55" s="33">
        <v>0.75519999999999998</v>
      </c>
      <c r="I55" s="33">
        <v>0.6169</v>
      </c>
      <c r="J55" s="33">
        <v>0.6169</v>
      </c>
      <c r="K55" s="33">
        <f t="shared" si="0"/>
        <v>0</v>
      </c>
      <c r="L55" s="33">
        <f t="shared" si="1"/>
        <v>0.75519999999999998</v>
      </c>
      <c r="M55" s="33">
        <v>0.08</v>
      </c>
      <c r="N55" s="33">
        <v>5.8299999999999977E-2</v>
      </c>
      <c r="O55" s="33">
        <v>0</v>
      </c>
    </row>
    <row r="56" spans="1:15" x14ac:dyDescent="0.3">
      <c r="A56">
        <v>15910</v>
      </c>
      <c r="B56" t="s">
        <v>61</v>
      </c>
      <c r="C56" s="32">
        <v>47913055318</v>
      </c>
      <c r="D56" s="32">
        <v>47913055318</v>
      </c>
      <c r="E56" s="32">
        <v>7023181010</v>
      </c>
      <c r="F56" s="32">
        <f>_xlfn.IFNA(VLOOKUP($A56,'311 &amp; 313 expiration'!A:C,2,FALSE),0)</f>
        <v>0</v>
      </c>
      <c r="G56" s="32">
        <f>_xlfn.IFNA(VLOOKUP($A56,'311 &amp; 313 expiration'!A:C,3,FALSE),0)</f>
        <v>0</v>
      </c>
      <c r="H56" s="33">
        <v>0.68220000000000003</v>
      </c>
      <c r="I56" s="33">
        <v>0.63219999999999998</v>
      </c>
      <c r="J56" s="33">
        <v>0.63219999999999998</v>
      </c>
      <c r="K56" s="33">
        <f t="shared" si="0"/>
        <v>0</v>
      </c>
      <c r="L56" s="33">
        <f t="shared" si="1"/>
        <v>0.68220000000000003</v>
      </c>
      <c r="M56" s="33">
        <v>5.0000000000000044E-2</v>
      </c>
      <c r="N56" s="33">
        <v>0</v>
      </c>
      <c r="O56" s="33">
        <v>0</v>
      </c>
    </row>
    <row r="57" spans="1:15" x14ac:dyDescent="0.3">
      <c r="A57">
        <v>15911</v>
      </c>
      <c r="B57" t="s">
        <v>62</v>
      </c>
      <c r="C57" s="32">
        <v>8735913060</v>
      </c>
      <c r="D57" s="32">
        <v>8735913060</v>
      </c>
      <c r="E57" s="32">
        <v>1310465234</v>
      </c>
      <c r="F57" s="32">
        <f>_xlfn.IFNA(VLOOKUP($A57,'311 &amp; 313 expiration'!A:C,2,FALSE),0)</f>
        <v>0</v>
      </c>
      <c r="G57" s="32">
        <f>_xlfn.IFNA(VLOOKUP($A57,'311 &amp; 313 expiration'!A:C,3,FALSE),0)</f>
        <v>0</v>
      </c>
      <c r="H57" s="33">
        <v>0.66690000000000005</v>
      </c>
      <c r="I57" s="33">
        <v>0.6169</v>
      </c>
      <c r="J57" s="33">
        <v>0.6169</v>
      </c>
      <c r="K57" s="33">
        <f t="shared" si="0"/>
        <v>0</v>
      </c>
      <c r="L57" s="33">
        <f t="shared" si="1"/>
        <v>0.66690000000000005</v>
      </c>
      <c r="M57" s="33">
        <v>5.0000000000000044E-2</v>
      </c>
      <c r="N57" s="33">
        <v>0</v>
      </c>
      <c r="O57" s="33">
        <v>0</v>
      </c>
    </row>
    <row r="58" spans="1:15" x14ac:dyDescent="0.3">
      <c r="A58">
        <v>15912</v>
      </c>
      <c r="B58" t="s">
        <v>63</v>
      </c>
      <c r="C58" s="32">
        <v>6804273469</v>
      </c>
      <c r="D58" s="32">
        <v>6804273469</v>
      </c>
      <c r="E58" s="32">
        <v>917006306</v>
      </c>
      <c r="F58" s="32">
        <f>_xlfn.IFNA(VLOOKUP($A58,'311 &amp; 313 expiration'!A:C,2,FALSE),0)</f>
        <v>0</v>
      </c>
      <c r="G58" s="32">
        <f>_xlfn.IFNA(VLOOKUP($A58,'311 &amp; 313 expiration'!A:C,3,FALSE),0)</f>
        <v>0</v>
      </c>
      <c r="H58" s="33">
        <v>0.72170000000000001</v>
      </c>
      <c r="I58" s="33">
        <v>0.6169</v>
      </c>
      <c r="J58" s="33">
        <v>0.6169</v>
      </c>
      <c r="K58" s="33">
        <f t="shared" si="0"/>
        <v>0</v>
      </c>
      <c r="L58" s="33">
        <f t="shared" si="1"/>
        <v>0.72170000000000001</v>
      </c>
      <c r="M58" s="33">
        <v>0.08</v>
      </c>
      <c r="N58" s="33">
        <v>2.4800000000000003E-2</v>
      </c>
      <c r="O58" s="33">
        <v>0</v>
      </c>
    </row>
    <row r="59" spans="1:15" x14ac:dyDescent="0.3">
      <c r="A59">
        <v>15915</v>
      </c>
      <c r="B59" t="s">
        <v>64</v>
      </c>
      <c r="C59" s="32">
        <v>74448093047</v>
      </c>
      <c r="D59" s="32">
        <v>74448093047</v>
      </c>
      <c r="E59" s="32">
        <v>10794555350</v>
      </c>
      <c r="F59" s="32">
        <f>_xlfn.IFNA(VLOOKUP($A59,'311 &amp; 313 expiration'!A:C,2,FALSE),0)</f>
        <v>0</v>
      </c>
      <c r="G59" s="32">
        <f>_xlfn.IFNA(VLOOKUP($A59,'311 &amp; 313 expiration'!A:C,3,FALSE),0)</f>
        <v>0</v>
      </c>
      <c r="H59" s="33">
        <v>0.6694</v>
      </c>
      <c r="I59" s="33">
        <v>0.61940000000000006</v>
      </c>
      <c r="J59" s="33">
        <v>0.61940000000000006</v>
      </c>
      <c r="K59" s="33">
        <f t="shared" si="0"/>
        <v>0</v>
      </c>
      <c r="L59" s="33">
        <f t="shared" si="1"/>
        <v>0.6694</v>
      </c>
      <c r="M59" s="33">
        <v>4.9999999999999933E-2</v>
      </c>
      <c r="N59" s="33">
        <v>0</v>
      </c>
      <c r="O59" s="33">
        <v>0</v>
      </c>
    </row>
    <row r="60" spans="1:15" x14ac:dyDescent="0.3">
      <c r="A60">
        <v>15916</v>
      </c>
      <c r="B60" t="s">
        <v>65</v>
      </c>
      <c r="C60" s="32">
        <v>13987159033</v>
      </c>
      <c r="D60" s="32">
        <v>13987159033</v>
      </c>
      <c r="E60" s="32">
        <v>2490293484</v>
      </c>
      <c r="F60" s="32">
        <f>_xlfn.IFNA(VLOOKUP($A60,'311 &amp; 313 expiration'!A:C,2,FALSE),0)</f>
        <v>0</v>
      </c>
      <c r="G60" s="32">
        <f>_xlfn.IFNA(VLOOKUP($A60,'311 &amp; 313 expiration'!A:C,3,FALSE),0)</f>
        <v>0</v>
      </c>
      <c r="H60" s="33">
        <v>0.66690000000000005</v>
      </c>
      <c r="I60" s="33">
        <v>0.6169</v>
      </c>
      <c r="J60" s="33">
        <v>0.6169</v>
      </c>
      <c r="K60" s="33">
        <f t="shared" si="0"/>
        <v>0</v>
      </c>
      <c r="L60" s="33">
        <f t="shared" si="1"/>
        <v>0.66690000000000005</v>
      </c>
      <c r="M60" s="33">
        <v>5.0000000000000044E-2</v>
      </c>
      <c r="N60" s="33">
        <v>0</v>
      </c>
      <c r="O60" s="33">
        <v>0</v>
      </c>
    </row>
    <row r="61" spans="1:15" x14ac:dyDescent="0.3">
      <c r="A61">
        <v>15917</v>
      </c>
      <c r="B61" t="s">
        <v>66</v>
      </c>
      <c r="C61" s="32">
        <v>2610318652</v>
      </c>
      <c r="D61" s="32">
        <v>2610318652</v>
      </c>
      <c r="E61" s="32">
        <v>340992618</v>
      </c>
      <c r="F61" s="32">
        <f>_xlfn.IFNA(VLOOKUP($A61,'311 &amp; 313 expiration'!A:C,2,FALSE),0)</f>
        <v>0</v>
      </c>
      <c r="G61" s="32">
        <f>_xlfn.IFNA(VLOOKUP($A61,'311 &amp; 313 expiration'!A:C,3,FALSE),0)</f>
        <v>0</v>
      </c>
      <c r="H61" s="33">
        <v>0.75170000000000003</v>
      </c>
      <c r="I61" s="33">
        <v>0.63219999999999998</v>
      </c>
      <c r="J61" s="33">
        <v>0.63219999999999998</v>
      </c>
      <c r="K61" s="33">
        <f t="shared" si="0"/>
        <v>0</v>
      </c>
      <c r="L61" s="33">
        <f t="shared" si="1"/>
        <v>0.75170000000000003</v>
      </c>
      <c r="M61" s="33">
        <v>0.08</v>
      </c>
      <c r="N61" s="33">
        <v>3.9500000000000049E-2</v>
      </c>
      <c r="O61" s="33">
        <v>0</v>
      </c>
    </row>
    <row r="62" spans="1:15" x14ac:dyDescent="0.3">
      <c r="A62">
        <v>16901</v>
      </c>
      <c r="B62" t="s">
        <v>67</v>
      </c>
      <c r="C62" s="32">
        <v>1742665444</v>
      </c>
      <c r="D62" s="32">
        <v>1742665444</v>
      </c>
      <c r="E62" s="32">
        <v>135289504</v>
      </c>
      <c r="F62" s="32">
        <f>_xlfn.IFNA(VLOOKUP($A62,'311 &amp; 313 expiration'!A:C,2,FALSE),0)</f>
        <v>0</v>
      </c>
      <c r="G62" s="32">
        <f>_xlfn.IFNA(VLOOKUP($A62,'311 &amp; 313 expiration'!A:C,3,FALSE),0)</f>
        <v>0</v>
      </c>
      <c r="H62" s="33">
        <v>0.66690000000000005</v>
      </c>
      <c r="I62" s="33">
        <v>0.6169</v>
      </c>
      <c r="J62" s="33">
        <v>0.6169</v>
      </c>
      <c r="K62" s="33">
        <f t="shared" si="0"/>
        <v>0</v>
      </c>
      <c r="L62" s="33">
        <f t="shared" si="1"/>
        <v>0.66690000000000005</v>
      </c>
      <c r="M62" s="33">
        <v>5.0000000000000044E-2</v>
      </c>
      <c r="N62" s="33">
        <v>0</v>
      </c>
      <c r="O62" s="33">
        <v>0</v>
      </c>
    </row>
    <row r="63" spans="1:15" x14ac:dyDescent="0.3">
      <c r="A63">
        <v>16902</v>
      </c>
      <c r="B63" t="s">
        <v>68</v>
      </c>
      <c r="C63" s="32">
        <v>1885500113</v>
      </c>
      <c r="D63" s="32">
        <v>1885500113</v>
      </c>
      <c r="E63" s="32">
        <v>209308430</v>
      </c>
      <c r="F63" s="32">
        <f>_xlfn.IFNA(VLOOKUP($A63,'311 &amp; 313 expiration'!A:C,2,FALSE),0)</f>
        <v>0</v>
      </c>
      <c r="G63" s="32">
        <f>_xlfn.IFNA(VLOOKUP($A63,'311 &amp; 313 expiration'!A:C,3,FALSE),0)</f>
        <v>0</v>
      </c>
      <c r="H63" s="33">
        <v>0.67690000000000006</v>
      </c>
      <c r="I63" s="33">
        <v>0.6169</v>
      </c>
      <c r="J63" s="33">
        <v>0.6169</v>
      </c>
      <c r="K63" s="33">
        <f t="shared" si="0"/>
        <v>0</v>
      </c>
      <c r="L63" s="33">
        <f t="shared" si="1"/>
        <v>0.67690000000000006</v>
      </c>
      <c r="M63" s="33">
        <v>6.0000000000000053E-2</v>
      </c>
      <c r="N63" s="33">
        <v>0</v>
      </c>
      <c r="O63" s="33">
        <v>0</v>
      </c>
    </row>
    <row r="64" spans="1:15" x14ac:dyDescent="0.3">
      <c r="A64">
        <v>17901</v>
      </c>
      <c r="B64" t="s">
        <v>69</v>
      </c>
      <c r="C64" s="32">
        <v>1321505769</v>
      </c>
      <c r="D64" s="32">
        <v>1321418025</v>
      </c>
      <c r="E64" s="32">
        <v>785444</v>
      </c>
      <c r="F64" s="32">
        <f>_xlfn.IFNA(VLOOKUP($A64,'311 &amp; 313 expiration'!A:C,2,FALSE),0)</f>
        <v>0</v>
      </c>
      <c r="G64" s="32">
        <f>_xlfn.IFNA(VLOOKUP($A64,'311 &amp; 313 expiration'!A:C,3,FALSE),0)</f>
        <v>0</v>
      </c>
      <c r="H64" s="33">
        <v>0.69690000000000007</v>
      </c>
      <c r="I64" s="33">
        <v>0.6169</v>
      </c>
      <c r="J64" s="33">
        <v>0.6169</v>
      </c>
      <c r="K64" s="33">
        <f t="shared" si="0"/>
        <v>0</v>
      </c>
      <c r="L64" s="33">
        <f t="shared" si="1"/>
        <v>0.69690000000000007</v>
      </c>
      <c r="M64" s="33">
        <v>0.08</v>
      </c>
      <c r="N64" s="33">
        <v>6.9388939039072284E-17</v>
      </c>
      <c r="O64" s="33">
        <v>0</v>
      </c>
    </row>
    <row r="65" spans="1:15" x14ac:dyDescent="0.3">
      <c r="A65">
        <v>18901</v>
      </c>
      <c r="B65" t="s">
        <v>70</v>
      </c>
      <c r="C65" s="32">
        <v>1086773385</v>
      </c>
      <c r="D65" s="32">
        <v>1086773385</v>
      </c>
      <c r="E65" s="32">
        <v>113584768</v>
      </c>
      <c r="F65" s="32">
        <f>_xlfn.IFNA(VLOOKUP($A65,'311 &amp; 313 expiration'!A:C,2,FALSE),0)</f>
        <v>0</v>
      </c>
      <c r="G65" s="32">
        <f>_xlfn.IFNA(VLOOKUP($A65,'311 &amp; 313 expiration'!A:C,3,FALSE),0)</f>
        <v>0</v>
      </c>
      <c r="H65" s="33">
        <v>0.64290000000000003</v>
      </c>
      <c r="I65" s="33">
        <v>0.59289999999999998</v>
      </c>
      <c r="J65" s="33">
        <v>0.59289999999999998</v>
      </c>
      <c r="K65" s="33">
        <f t="shared" si="0"/>
        <v>0</v>
      </c>
      <c r="L65" s="33">
        <f t="shared" si="1"/>
        <v>0.64290000000000003</v>
      </c>
      <c r="M65" s="33">
        <v>5.0000000000000044E-2</v>
      </c>
      <c r="N65" s="33">
        <v>0</v>
      </c>
      <c r="O65" s="33">
        <v>0</v>
      </c>
    </row>
    <row r="66" spans="1:15" x14ac:dyDescent="0.3">
      <c r="A66">
        <v>18902</v>
      </c>
      <c r="B66" t="s">
        <v>71</v>
      </c>
      <c r="C66" s="32">
        <v>351200433</v>
      </c>
      <c r="D66" s="32">
        <v>351200433</v>
      </c>
      <c r="E66" s="32">
        <v>44173958</v>
      </c>
      <c r="F66" s="32">
        <f>_xlfn.IFNA(VLOOKUP($A66,'311 &amp; 313 expiration'!A:C,2,FALSE),0)</f>
        <v>0</v>
      </c>
      <c r="G66" s="32">
        <f>_xlfn.IFNA(VLOOKUP($A66,'311 &amp; 313 expiration'!A:C,3,FALSE),0)</f>
        <v>0</v>
      </c>
      <c r="H66" s="33">
        <v>0.66690000000000005</v>
      </c>
      <c r="I66" s="33">
        <v>0.6169</v>
      </c>
      <c r="J66" s="33">
        <v>0.6169</v>
      </c>
      <c r="K66" s="33">
        <f t="shared" si="0"/>
        <v>0</v>
      </c>
      <c r="L66" s="33">
        <f t="shared" si="1"/>
        <v>0.66690000000000005</v>
      </c>
      <c r="M66" s="33">
        <v>5.0000000000000044E-2</v>
      </c>
      <c r="N66" s="33">
        <v>0</v>
      </c>
      <c r="O66" s="33">
        <v>0</v>
      </c>
    </row>
    <row r="67" spans="1:15" x14ac:dyDescent="0.3">
      <c r="A67">
        <v>18903</v>
      </c>
      <c r="B67" t="s">
        <v>72</v>
      </c>
      <c r="C67" s="32">
        <v>148102419</v>
      </c>
      <c r="D67" s="32">
        <v>148102419</v>
      </c>
      <c r="E67" s="32">
        <v>16113622</v>
      </c>
      <c r="F67" s="32">
        <f>_xlfn.IFNA(VLOOKUP($A67,'311 &amp; 313 expiration'!A:C,2,FALSE),0)</f>
        <v>0</v>
      </c>
      <c r="G67" s="32">
        <f>_xlfn.IFNA(VLOOKUP($A67,'311 &amp; 313 expiration'!A:C,3,FALSE),0)</f>
        <v>0</v>
      </c>
      <c r="H67" s="33">
        <v>0.66690000000000005</v>
      </c>
      <c r="I67" s="33">
        <v>0.6169</v>
      </c>
      <c r="J67" s="33">
        <v>0.6169</v>
      </c>
      <c r="K67" s="33">
        <f t="shared" ref="K67:K130" si="2">J67-I67</f>
        <v>0</v>
      </c>
      <c r="L67" s="33">
        <f t="shared" ref="L67:L130" si="3">H67-K67</f>
        <v>0.66690000000000005</v>
      </c>
      <c r="M67" s="33">
        <v>5.0000000000000044E-2</v>
      </c>
      <c r="N67" s="33">
        <v>0</v>
      </c>
      <c r="O67" s="33">
        <v>0</v>
      </c>
    </row>
    <row r="68" spans="1:15" x14ac:dyDescent="0.3">
      <c r="A68">
        <v>18904</v>
      </c>
      <c r="B68" t="s">
        <v>73</v>
      </c>
      <c r="C68" s="32">
        <v>402844929</v>
      </c>
      <c r="D68" s="32">
        <v>402844929</v>
      </c>
      <c r="E68" s="32">
        <v>62119908</v>
      </c>
      <c r="F68" s="32">
        <f>_xlfn.IFNA(VLOOKUP($A68,'311 &amp; 313 expiration'!A:C,2,FALSE),0)</f>
        <v>0</v>
      </c>
      <c r="G68" s="32">
        <f>_xlfn.IFNA(VLOOKUP($A68,'311 &amp; 313 expiration'!A:C,3,FALSE),0)</f>
        <v>0</v>
      </c>
      <c r="H68" s="33">
        <v>0.66690000000000005</v>
      </c>
      <c r="I68" s="33">
        <v>0.6169</v>
      </c>
      <c r="J68" s="33">
        <v>0.6169</v>
      </c>
      <c r="K68" s="33">
        <f t="shared" si="2"/>
        <v>0</v>
      </c>
      <c r="L68" s="33">
        <f t="shared" si="3"/>
        <v>0.66690000000000005</v>
      </c>
      <c r="M68" s="33">
        <v>5.0000000000000044E-2</v>
      </c>
      <c r="N68" s="33">
        <v>0</v>
      </c>
      <c r="O68" s="33">
        <v>0</v>
      </c>
    </row>
    <row r="69" spans="1:15" x14ac:dyDescent="0.3">
      <c r="A69">
        <v>18905</v>
      </c>
      <c r="B69" t="s">
        <v>74</v>
      </c>
      <c r="C69" s="32">
        <v>211246228</v>
      </c>
      <c r="D69" s="32">
        <v>211246228</v>
      </c>
      <c r="E69" s="32">
        <v>14385830</v>
      </c>
      <c r="F69" s="32">
        <f>_xlfn.IFNA(VLOOKUP($A69,'311 &amp; 313 expiration'!A:C,2,FALSE),0)</f>
        <v>0</v>
      </c>
      <c r="G69" s="32">
        <f>_xlfn.IFNA(VLOOKUP($A69,'311 &amp; 313 expiration'!A:C,3,FALSE),0)</f>
        <v>0</v>
      </c>
      <c r="H69" s="33">
        <v>0.66690000000000005</v>
      </c>
      <c r="I69" s="33">
        <v>0.6169</v>
      </c>
      <c r="J69" s="33">
        <v>0.6169</v>
      </c>
      <c r="K69" s="33">
        <f t="shared" si="2"/>
        <v>0</v>
      </c>
      <c r="L69" s="33">
        <f t="shared" si="3"/>
        <v>0.66690000000000005</v>
      </c>
      <c r="M69" s="33">
        <v>5.0000000000000044E-2</v>
      </c>
      <c r="N69" s="33">
        <v>0</v>
      </c>
      <c r="O69" s="33">
        <v>0</v>
      </c>
    </row>
    <row r="70" spans="1:15" x14ac:dyDescent="0.3">
      <c r="A70">
        <v>18906</v>
      </c>
      <c r="B70" t="s">
        <v>75</v>
      </c>
      <c r="C70" s="32">
        <v>281940246</v>
      </c>
      <c r="D70" s="32">
        <v>281940246</v>
      </c>
      <c r="E70" s="32">
        <v>17667606</v>
      </c>
      <c r="F70" s="32">
        <f>_xlfn.IFNA(VLOOKUP($A70,'311 &amp; 313 expiration'!A:C,2,FALSE),0)</f>
        <v>0</v>
      </c>
      <c r="G70" s="32">
        <f>_xlfn.IFNA(VLOOKUP($A70,'311 &amp; 313 expiration'!A:C,3,FALSE),0)</f>
        <v>0</v>
      </c>
      <c r="H70" s="33">
        <v>0.66690000000000005</v>
      </c>
      <c r="I70" s="33">
        <v>0.6169</v>
      </c>
      <c r="J70" s="33">
        <v>0.6169</v>
      </c>
      <c r="K70" s="33">
        <f t="shared" si="2"/>
        <v>0</v>
      </c>
      <c r="L70" s="33">
        <f t="shared" si="3"/>
        <v>0.66690000000000005</v>
      </c>
      <c r="M70" s="33">
        <v>5.0000000000000044E-2</v>
      </c>
      <c r="N70" s="33">
        <v>0</v>
      </c>
      <c r="O70" s="33">
        <v>0</v>
      </c>
    </row>
    <row r="71" spans="1:15" x14ac:dyDescent="0.3">
      <c r="A71">
        <v>18907</v>
      </c>
      <c r="B71" t="s">
        <v>76</v>
      </c>
      <c r="C71" s="32">
        <v>324949722</v>
      </c>
      <c r="D71" s="32">
        <v>324949722</v>
      </c>
      <c r="E71" s="32">
        <v>32548644</v>
      </c>
      <c r="F71" s="32">
        <f>_xlfn.IFNA(VLOOKUP($A71,'311 &amp; 313 expiration'!A:C,2,FALSE),0)</f>
        <v>0</v>
      </c>
      <c r="G71" s="32">
        <f>_xlfn.IFNA(VLOOKUP($A71,'311 &amp; 313 expiration'!A:C,3,FALSE),0)</f>
        <v>0</v>
      </c>
      <c r="H71" s="33">
        <v>0.65760000000000007</v>
      </c>
      <c r="I71" s="33">
        <v>0.60760000000000003</v>
      </c>
      <c r="J71" s="33">
        <v>0.60760000000000003</v>
      </c>
      <c r="K71" s="33">
        <f t="shared" si="2"/>
        <v>0</v>
      </c>
      <c r="L71" s="33">
        <f t="shared" si="3"/>
        <v>0.65760000000000007</v>
      </c>
      <c r="M71" s="33">
        <v>5.0000000000000044E-2</v>
      </c>
      <c r="N71" s="33">
        <v>0</v>
      </c>
      <c r="O71" s="33">
        <v>0</v>
      </c>
    </row>
    <row r="72" spans="1:15" x14ac:dyDescent="0.3">
      <c r="A72">
        <v>18908</v>
      </c>
      <c r="B72" t="s">
        <v>77</v>
      </c>
      <c r="C72" s="32">
        <v>174980487</v>
      </c>
      <c r="D72" s="32">
        <v>174980487</v>
      </c>
      <c r="E72" s="32">
        <v>14110650</v>
      </c>
      <c r="F72" s="32">
        <f>_xlfn.IFNA(VLOOKUP($A72,'311 &amp; 313 expiration'!A:C,2,FALSE),0)</f>
        <v>0</v>
      </c>
      <c r="G72" s="32">
        <f>_xlfn.IFNA(VLOOKUP($A72,'311 &amp; 313 expiration'!A:C,3,FALSE),0)</f>
        <v>0</v>
      </c>
      <c r="H72" s="33">
        <v>0.66690000000000005</v>
      </c>
      <c r="I72" s="33">
        <v>0.6169</v>
      </c>
      <c r="J72" s="33">
        <v>0.6169</v>
      </c>
      <c r="K72" s="33">
        <f t="shared" si="2"/>
        <v>0</v>
      </c>
      <c r="L72" s="33">
        <f t="shared" si="3"/>
        <v>0.66690000000000005</v>
      </c>
      <c r="M72" s="33">
        <v>5.0000000000000044E-2</v>
      </c>
      <c r="N72" s="33">
        <v>0</v>
      </c>
      <c r="O72" s="33">
        <v>0</v>
      </c>
    </row>
    <row r="73" spans="1:15" x14ac:dyDescent="0.3">
      <c r="A73">
        <v>19901</v>
      </c>
      <c r="B73" t="s">
        <v>78</v>
      </c>
      <c r="C73" s="32">
        <v>251834696</v>
      </c>
      <c r="D73" s="32">
        <v>251834696</v>
      </c>
      <c r="E73" s="32">
        <v>54466244</v>
      </c>
      <c r="F73" s="32">
        <f>_xlfn.IFNA(VLOOKUP($A73,'311 &amp; 313 expiration'!A:C,2,FALSE),0)</f>
        <v>0</v>
      </c>
      <c r="G73" s="32">
        <f>_xlfn.IFNA(VLOOKUP($A73,'311 &amp; 313 expiration'!A:C,3,FALSE),0)</f>
        <v>0</v>
      </c>
      <c r="H73" s="33">
        <v>0.75519999999999998</v>
      </c>
      <c r="I73" s="33">
        <v>0.6169</v>
      </c>
      <c r="J73" s="33">
        <v>0.6169</v>
      </c>
      <c r="K73" s="33">
        <f t="shared" si="2"/>
        <v>0</v>
      </c>
      <c r="L73" s="33">
        <f t="shared" si="3"/>
        <v>0.75519999999999998</v>
      </c>
      <c r="M73" s="33">
        <v>0.08</v>
      </c>
      <c r="N73" s="33">
        <v>5.8299999999999977E-2</v>
      </c>
      <c r="O73" s="33">
        <v>0</v>
      </c>
    </row>
    <row r="74" spans="1:15" x14ac:dyDescent="0.3">
      <c r="A74">
        <v>19902</v>
      </c>
      <c r="B74" t="s">
        <v>79</v>
      </c>
      <c r="C74" s="32">
        <v>206367372</v>
      </c>
      <c r="D74" s="32">
        <v>206367372</v>
      </c>
      <c r="E74" s="32">
        <v>47983468</v>
      </c>
      <c r="F74" s="32">
        <f>_xlfn.IFNA(VLOOKUP($A74,'311 &amp; 313 expiration'!A:C,2,FALSE),0)</f>
        <v>0</v>
      </c>
      <c r="G74" s="32">
        <f>_xlfn.IFNA(VLOOKUP($A74,'311 &amp; 313 expiration'!A:C,3,FALSE),0)</f>
        <v>0</v>
      </c>
      <c r="H74" s="33">
        <v>0.75750000000000006</v>
      </c>
      <c r="I74" s="33">
        <v>0.61920000000000008</v>
      </c>
      <c r="J74" s="33">
        <v>0.61920000000000008</v>
      </c>
      <c r="K74" s="33">
        <f t="shared" si="2"/>
        <v>0</v>
      </c>
      <c r="L74" s="33">
        <f t="shared" si="3"/>
        <v>0.75750000000000006</v>
      </c>
      <c r="M74" s="33">
        <v>0.08</v>
      </c>
      <c r="N74" s="33">
        <v>5.8299999999999977E-2</v>
      </c>
      <c r="O74" s="33">
        <v>0</v>
      </c>
    </row>
    <row r="75" spans="1:15" x14ac:dyDescent="0.3">
      <c r="A75">
        <v>19903</v>
      </c>
      <c r="B75" t="s">
        <v>80</v>
      </c>
      <c r="C75" s="32">
        <v>80832129</v>
      </c>
      <c r="D75" s="32">
        <v>80832129</v>
      </c>
      <c r="E75" s="32">
        <v>25423886</v>
      </c>
      <c r="F75" s="32">
        <f>_xlfn.IFNA(VLOOKUP($A75,'311 &amp; 313 expiration'!A:C,2,FALSE),0)</f>
        <v>0</v>
      </c>
      <c r="G75" s="32">
        <f>_xlfn.IFNA(VLOOKUP($A75,'311 &amp; 313 expiration'!A:C,3,FALSE),0)</f>
        <v>0</v>
      </c>
      <c r="H75" s="33">
        <v>0.74809999999999999</v>
      </c>
      <c r="I75" s="33">
        <v>0.56890000000000007</v>
      </c>
      <c r="J75" s="33">
        <v>0.56890000000000007</v>
      </c>
      <c r="K75" s="33">
        <f t="shared" si="2"/>
        <v>0</v>
      </c>
      <c r="L75" s="33">
        <f t="shared" si="3"/>
        <v>0.74809999999999999</v>
      </c>
      <c r="M75" s="33">
        <v>0.08</v>
      </c>
      <c r="N75" s="33">
        <v>0.09</v>
      </c>
      <c r="O75" s="33">
        <v>9.1999999999999027E-3</v>
      </c>
    </row>
    <row r="76" spans="1:15" x14ac:dyDescent="0.3">
      <c r="A76">
        <v>19905</v>
      </c>
      <c r="B76" t="s">
        <v>81</v>
      </c>
      <c r="C76" s="32">
        <v>467765138</v>
      </c>
      <c r="D76" s="32">
        <v>467765138</v>
      </c>
      <c r="E76" s="32">
        <v>81589976</v>
      </c>
      <c r="F76" s="32">
        <f>_xlfn.IFNA(VLOOKUP($A76,'311 &amp; 313 expiration'!A:C,2,FALSE),0)</f>
        <v>0</v>
      </c>
      <c r="G76" s="32">
        <f>_xlfn.IFNA(VLOOKUP($A76,'311 &amp; 313 expiration'!A:C,3,FALSE),0)</f>
        <v>0</v>
      </c>
      <c r="H76" s="33">
        <v>0.7611</v>
      </c>
      <c r="I76" s="33">
        <v>0.62280000000000002</v>
      </c>
      <c r="J76" s="33">
        <v>0.62280000000000002</v>
      </c>
      <c r="K76" s="33">
        <f t="shared" si="2"/>
        <v>0</v>
      </c>
      <c r="L76" s="33">
        <f t="shared" si="3"/>
        <v>0.7611</v>
      </c>
      <c r="M76" s="33">
        <v>0.08</v>
      </c>
      <c r="N76" s="33">
        <v>5.8299999999999977E-2</v>
      </c>
      <c r="O76" s="33">
        <v>0</v>
      </c>
    </row>
    <row r="77" spans="1:15" x14ac:dyDescent="0.3">
      <c r="A77">
        <v>19906</v>
      </c>
      <c r="B77" t="s">
        <v>82</v>
      </c>
      <c r="C77" s="32">
        <v>305820684</v>
      </c>
      <c r="D77" s="32">
        <v>305820684</v>
      </c>
      <c r="E77" s="32">
        <v>97375674</v>
      </c>
      <c r="F77" s="32">
        <f>_xlfn.IFNA(VLOOKUP($A77,'311 &amp; 313 expiration'!A:C,2,FALSE),0)</f>
        <v>0</v>
      </c>
      <c r="G77" s="32">
        <f>_xlfn.IFNA(VLOOKUP($A77,'311 &amp; 313 expiration'!A:C,3,FALSE),0)</f>
        <v>0</v>
      </c>
      <c r="H77" s="33">
        <v>0.75519999999999998</v>
      </c>
      <c r="I77" s="33">
        <v>0.6169</v>
      </c>
      <c r="J77" s="33">
        <v>0.6169</v>
      </c>
      <c r="K77" s="33">
        <f t="shared" si="2"/>
        <v>0</v>
      </c>
      <c r="L77" s="33">
        <f t="shared" si="3"/>
        <v>0.75519999999999998</v>
      </c>
      <c r="M77" s="33">
        <v>0.08</v>
      </c>
      <c r="N77" s="33">
        <v>5.8299999999999977E-2</v>
      </c>
      <c r="O77" s="33">
        <v>0</v>
      </c>
    </row>
    <row r="78" spans="1:15" x14ac:dyDescent="0.3">
      <c r="A78">
        <v>19907</v>
      </c>
      <c r="B78" t="s">
        <v>83</v>
      </c>
      <c r="C78" s="32">
        <v>2888195694</v>
      </c>
      <c r="D78" s="32">
        <v>2888195694</v>
      </c>
      <c r="E78" s="32">
        <v>276306156</v>
      </c>
      <c r="F78" s="32">
        <f>_xlfn.IFNA(VLOOKUP($A78,'311 &amp; 313 expiration'!A:C,2,FALSE),0)</f>
        <v>0</v>
      </c>
      <c r="G78" s="32">
        <f>_xlfn.IFNA(VLOOKUP($A78,'311 &amp; 313 expiration'!A:C,3,FALSE),0)</f>
        <v>0</v>
      </c>
      <c r="H78" s="33">
        <v>0.75519999999999998</v>
      </c>
      <c r="I78" s="33">
        <v>0.6169</v>
      </c>
      <c r="J78" s="33">
        <v>0.6169</v>
      </c>
      <c r="K78" s="33">
        <f t="shared" si="2"/>
        <v>0</v>
      </c>
      <c r="L78" s="33">
        <f t="shared" si="3"/>
        <v>0.75519999999999998</v>
      </c>
      <c r="M78" s="33">
        <v>0.08</v>
      </c>
      <c r="N78" s="33">
        <v>5.8299999999999977E-2</v>
      </c>
      <c r="O78" s="33">
        <v>0</v>
      </c>
    </row>
    <row r="79" spans="1:15" x14ac:dyDescent="0.3">
      <c r="A79">
        <v>19908</v>
      </c>
      <c r="B79" t="s">
        <v>84</v>
      </c>
      <c r="C79" s="32">
        <v>701619220</v>
      </c>
      <c r="D79" s="32">
        <v>701619220</v>
      </c>
      <c r="E79" s="32">
        <v>123652710</v>
      </c>
      <c r="F79" s="32">
        <f>_xlfn.IFNA(VLOOKUP($A79,'311 &amp; 313 expiration'!A:C,2,FALSE),0)</f>
        <v>0</v>
      </c>
      <c r="G79" s="32">
        <f>_xlfn.IFNA(VLOOKUP($A79,'311 &amp; 313 expiration'!A:C,3,FALSE),0)</f>
        <v>0</v>
      </c>
      <c r="H79" s="33">
        <v>0.75519999999999998</v>
      </c>
      <c r="I79" s="33">
        <v>0.6169</v>
      </c>
      <c r="J79" s="33">
        <v>0.6169</v>
      </c>
      <c r="K79" s="33">
        <f t="shared" si="2"/>
        <v>0</v>
      </c>
      <c r="L79" s="33">
        <f t="shared" si="3"/>
        <v>0.75519999999999998</v>
      </c>
      <c r="M79" s="33">
        <v>0.08</v>
      </c>
      <c r="N79" s="33">
        <v>5.8299999999999977E-2</v>
      </c>
      <c r="O79" s="33">
        <v>0</v>
      </c>
    </row>
    <row r="80" spans="1:15" x14ac:dyDescent="0.3">
      <c r="A80">
        <v>19909</v>
      </c>
      <c r="B80" t="s">
        <v>85</v>
      </c>
      <c r="C80" s="32">
        <v>152645046</v>
      </c>
      <c r="D80" s="32">
        <v>152645046</v>
      </c>
      <c r="E80" s="32">
        <v>39202858</v>
      </c>
      <c r="F80" s="32">
        <f>_xlfn.IFNA(VLOOKUP($A80,'311 &amp; 313 expiration'!A:C,2,FALSE),0)</f>
        <v>0</v>
      </c>
      <c r="G80" s="32">
        <f>_xlfn.IFNA(VLOOKUP($A80,'311 &amp; 313 expiration'!A:C,3,FALSE),0)</f>
        <v>0</v>
      </c>
      <c r="H80" s="33">
        <v>0.75519999999999998</v>
      </c>
      <c r="I80" s="33">
        <v>0.6169</v>
      </c>
      <c r="J80" s="33">
        <v>0.6169</v>
      </c>
      <c r="K80" s="33">
        <f t="shared" si="2"/>
        <v>0</v>
      </c>
      <c r="L80" s="33">
        <f t="shared" si="3"/>
        <v>0.75519999999999998</v>
      </c>
      <c r="M80" s="33">
        <v>0.08</v>
      </c>
      <c r="N80" s="33">
        <v>5.8299999999999977E-2</v>
      </c>
      <c r="O80" s="33">
        <v>0</v>
      </c>
    </row>
    <row r="81" spans="1:15" x14ac:dyDescent="0.3">
      <c r="A81">
        <v>19910</v>
      </c>
      <c r="B81" t="s">
        <v>86</v>
      </c>
      <c r="C81" s="32">
        <v>22704711</v>
      </c>
      <c r="D81" s="32">
        <v>22704711</v>
      </c>
      <c r="E81" s="32">
        <v>9142634</v>
      </c>
      <c r="F81" s="32">
        <f>_xlfn.IFNA(VLOOKUP($A81,'311 &amp; 313 expiration'!A:C,2,FALSE),0)</f>
        <v>0</v>
      </c>
      <c r="G81" s="32">
        <f>_xlfn.IFNA(VLOOKUP($A81,'311 &amp; 313 expiration'!A:C,3,FALSE),0)</f>
        <v>0</v>
      </c>
      <c r="H81" s="33">
        <v>0.66690000000000005</v>
      </c>
      <c r="I81" s="33">
        <v>0.6169</v>
      </c>
      <c r="J81" s="33">
        <v>0.6169</v>
      </c>
      <c r="K81" s="33">
        <f t="shared" si="2"/>
        <v>0</v>
      </c>
      <c r="L81" s="33">
        <f t="shared" si="3"/>
        <v>0.66690000000000005</v>
      </c>
      <c r="M81" s="33">
        <v>5.0000000000000044E-2</v>
      </c>
      <c r="N81" s="33">
        <v>0</v>
      </c>
      <c r="O81" s="33">
        <v>0</v>
      </c>
    </row>
    <row r="82" spans="1:15" x14ac:dyDescent="0.3">
      <c r="A82">
        <v>19911</v>
      </c>
      <c r="B82" t="s">
        <v>87</v>
      </c>
      <c r="C82" s="32">
        <v>259767566</v>
      </c>
      <c r="D82" s="32">
        <v>259767566</v>
      </c>
      <c r="E82" s="32">
        <v>62649560</v>
      </c>
      <c r="F82" s="32">
        <f>_xlfn.IFNA(VLOOKUP($A82,'311 &amp; 313 expiration'!A:C,2,FALSE),0)</f>
        <v>0</v>
      </c>
      <c r="G82" s="32">
        <f>_xlfn.IFNA(VLOOKUP($A82,'311 &amp; 313 expiration'!A:C,3,FALSE),0)</f>
        <v>0</v>
      </c>
      <c r="H82" s="33">
        <v>0.66690000000000005</v>
      </c>
      <c r="I82" s="33">
        <v>0.6169</v>
      </c>
      <c r="J82" s="33">
        <v>0.6169</v>
      </c>
      <c r="K82" s="33">
        <f t="shared" si="2"/>
        <v>0</v>
      </c>
      <c r="L82" s="33">
        <f t="shared" si="3"/>
        <v>0.66690000000000005</v>
      </c>
      <c r="M82" s="33">
        <v>5.0000000000000044E-2</v>
      </c>
      <c r="N82" s="33">
        <v>0</v>
      </c>
      <c r="O82" s="33">
        <v>0</v>
      </c>
    </row>
    <row r="83" spans="1:15" x14ac:dyDescent="0.3">
      <c r="A83">
        <v>19912</v>
      </c>
      <c r="B83" t="s">
        <v>88</v>
      </c>
      <c r="C83" s="32">
        <v>1097111340</v>
      </c>
      <c r="D83" s="32">
        <v>1097111340</v>
      </c>
      <c r="E83" s="32">
        <v>207878056</v>
      </c>
      <c r="F83" s="32">
        <f>_xlfn.IFNA(VLOOKUP($A83,'311 &amp; 313 expiration'!A:C,2,FALSE),0)</f>
        <v>0</v>
      </c>
      <c r="G83" s="32">
        <f>_xlfn.IFNA(VLOOKUP($A83,'311 &amp; 313 expiration'!A:C,3,FALSE),0)</f>
        <v>0</v>
      </c>
      <c r="H83" s="33">
        <v>0.70200000000000007</v>
      </c>
      <c r="I83" s="33">
        <v>0.6169</v>
      </c>
      <c r="J83" s="33">
        <v>0.6169</v>
      </c>
      <c r="K83" s="33">
        <f t="shared" si="2"/>
        <v>0</v>
      </c>
      <c r="L83" s="33">
        <f t="shared" si="3"/>
        <v>0.70200000000000007</v>
      </c>
      <c r="M83" s="33">
        <v>0.08</v>
      </c>
      <c r="N83" s="33">
        <v>5.1000000000000628E-3</v>
      </c>
      <c r="O83" s="33">
        <v>0</v>
      </c>
    </row>
    <row r="84" spans="1:15" x14ac:dyDescent="0.3">
      <c r="A84">
        <v>19913</v>
      </c>
      <c r="B84" t="s">
        <v>89</v>
      </c>
      <c r="C84" s="32">
        <v>22919355</v>
      </c>
      <c r="D84" s="32">
        <v>22919355</v>
      </c>
      <c r="E84" s="32">
        <v>9112380</v>
      </c>
      <c r="F84" s="32">
        <f>_xlfn.IFNA(VLOOKUP($A84,'311 &amp; 313 expiration'!A:C,2,FALSE),0)</f>
        <v>0</v>
      </c>
      <c r="G84" s="32">
        <f>_xlfn.IFNA(VLOOKUP($A84,'311 &amp; 313 expiration'!A:C,3,FALSE),0)</f>
        <v>0</v>
      </c>
      <c r="H84" s="33">
        <v>0.66690000000000005</v>
      </c>
      <c r="I84" s="33">
        <v>0.6169</v>
      </c>
      <c r="J84" s="33">
        <v>0.6169</v>
      </c>
      <c r="K84" s="33">
        <f t="shared" si="2"/>
        <v>0</v>
      </c>
      <c r="L84" s="33">
        <f t="shared" si="3"/>
        <v>0.66690000000000005</v>
      </c>
      <c r="M84" s="33">
        <v>5.0000000000000044E-2</v>
      </c>
      <c r="N84" s="33">
        <v>0</v>
      </c>
      <c r="O84" s="33">
        <v>0</v>
      </c>
    </row>
    <row r="85" spans="1:15" x14ac:dyDescent="0.3">
      <c r="A85">
        <v>19914</v>
      </c>
      <c r="B85" t="s">
        <v>90</v>
      </c>
      <c r="C85" s="32">
        <v>53076089</v>
      </c>
      <c r="D85" s="32">
        <v>53076089</v>
      </c>
      <c r="E85" s="32">
        <v>9282896</v>
      </c>
      <c r="F85" s="32">
        <f>_xlfn.IFNA(VLOOKUP($A85,'311 &amp; 313 expiration'!A:C,2,FALSE),0)</f>
        <v>0</v>
      </c>
      <c r="G85" s="32">
        <f>_xlfn.IFNA(VLOOKUP($A85,'311 &amp; 313 expiration'!A:C,3,FALSE),0)</f>
        <v>0</v>
      </c>
      <c r="H85" s="33">
        <v>0.66690000000000005</v>
      </c>
      <c r="I85" s="33">
        <v>0.6169</v>
      </c>
      <c r="J85" s="33">
        <v>0.6169</v>
      </c>
      <c r="K85" s="33">
        <f t="shared" si="2"/>
        <v>0</v>
      </c>
      <c r="L85" s="33">
        <f t="shared" si="3"/>
        <v>0.66690000000000005</v>
      </c>
      <c r="M85" s="33">
        <v>5.0000000000000044E-2</v>
      </c>
      <c r="N85" s="33">
        <v>0</v>
      </c>
      <c r="O85" s="33">
        <v>0</v>
      </c>
    </row>
    <row r="86" spans="1:15" x14ac:dyDescent="0.3">
      <c r="A86">
        <v>20901</v>
      </c>
      <c r="B86" t="s">
        <v>91</v>
      </c>
      <c r="C86" s="32">
        <v>12664895123</v>
      </c>
      <c r="D86" s="32">
        <v>12664895123</v>
      </c>
      <c r="E86" s="32">
        <v>2549287660</v>
      </c>
      <c r="F86" s="32">
        <f>_xlfn.IFNA(VLOOKUP($A86,'311 &amp; 313 expiration'!A:C,2,FALSE),0)</f>
        <v>0</v>
      </c>
      <c r="G86" s="32">
        <f>_xlfn.IFNA(VLOOKUP($A86,'311 &amp; 313 expiration'!A:C,3,FALSE),0)</f>
        <v>0</v>
      </c>
      <c r="H86" s="33">
        <v>0.75519999999999998</v>
      </c>
      <c r="I86" s="33">
        <v>0.6169</v>
      </c>
      <c r="J86" s="33">
        <v>0.6169</v>
      </c>
      <c r="K86" s="33">
        <f t="shared" si="2"/>
        <v>0</v>
      </c>
      <c r="L86" s="33">
        <f t="shared" si="3"/>
        <v>0.75519999999999998</v>
      </c>
      <c r="M86" s="33">
        <v>0.08</v>
      </c>
      <c r="N86" s="33">
        <v>5.8299999999999977E-2</v>
      </c>
      <c r="O86" s="33">
        <v>0</v>
      </c>
    </row>
    <row r="87" spans="1:15" x14ac:dyDescent="0.3">
      <c r="A87">
        <v>20902</v>
      </c>
      <c r="B87" t="s">
        <v>92</v>
      </c>
      <c r="C87" s="32">
        <v>5754271479</v>
      </c>
      <c r="D87" s="32">
        <v>5754271479</v>
      </c>
      <c r="E87" s="32">
        <v>553358380</v>
      </c>
      <c r="F87" s="32">
        <f>_xlfn.IFNA(VLOOKUP($A87,'311 &amp; 313 expiration'!A:C,2,FALSE),0)</f>
        <v>0</v>
      </c>
      <c r="G87" s="32">
        <f>_xlfn.IFNA(VLOOKUP($A87,'311 &amp; 313 expiration'!A:C,3,FALSE),0)</f>
        <v>0</v>
      </c>
      <c r="H87" s="33">
        <v>0.66690000000000005</v>
      </c>
      <c r="I87" s="33">
        <v>0.6169</v>
      </c>
      <c r="J87" s="33">
        <v>0.6169</v>
      </c>
      <c r="K87" s="33">
        <f t="shared" si="2"/>
        <v>0</v>
      </c>
      <c r="L87" s="33">
        <f t="shared" si="3"/>
        <v>0.66690000000000005</v>
      </c>
      <c r="M87" s="33">
        <v>5.0000000000000044E-2</v>
      </c>
      <c r="N87" s="33">
        <v>0</v>
      </c>
      <c r="O87" s="33">
        <v>0</v>
      </c>
    </row>
    <row r="88" spans="1:15" x14ac:dyDescent="0.3">
      <c r="A88">
        <v>20904</v>
      </c>
      <c r="B88" t="s">
        <v>93</v>
      </c>
      <c r="C88" s="32">
        <v>422469980</v>
      </c>
      <c r="D88" s="32">
        <v>422469980</v>
      </c>
      <c r="E88" s="32">
        <v>75649762</v>
      </c>
      <c r="F88" s="32">
        <f>_xlfn.IFNA(VLOOKUP($A88,'311 &amp; 313 expiration'!A:C,2,FALSE),0)</f>
        <v>0</v>
      </c>
      <c r="G88" s="32">
        <f>_xlfn.IFNA(VLOOKUP($A88,'311 &amp; 313 expiration'!A:C,3,FALSE),0)</f>
        <v>0</v>
      </c>
      <c r="H88" s="33">
        <v>0.78520000000000001</v>
      </c>
      <c r="I88" s="33">
        <v>0.6169</v>
      </c>
      <c r="J88" s="33">
        <v>0.6169</v>
      </c>
      <c r="K88" s="33">
        <f t="shared" si="2"/>
        <v>0</v>
      </c>
      <c r="L88" s="33">
        <f t="shared" si="3"/>
        <v>0.78520000000000001</v>
      </c>
      <c r="M88" s="33">
        <v>0.08</v>
      </c>
      <c r="N88" s="33">
        <v>8.8300000000000003E-2</v>
      </c>
      <c r="O88" s="33">
        <v>0</v>
      </c>
    </row>
    <row r="89" spans="1:15" x14ac:dyDescent="0.3">
      <c r="A89">
        <v>20905</v>
      </c>
      <c r="B89" t="s">
        <v>94</v>
      </c>
      <c r="C89" s="32">
        <v>10992188492</v>
      </c>
      <c r="D89" s="32">
        <v>10846232840</v>
      </c>
      <c r="E89" s="32">
        <v>1237112336</v>
      </c>
      <c r="F89" s="32">
        <f>_xlfn.IFNA(VLOOKUP($A89,'311 &amp; 313 expiration'!A:C,2,FALSE),0)</f>
        <v>640762414</v>
      </c>
      <c r="G89" s="32">
        <f>_xlfn.IFNA(VLOOKUP($A89,'311 &amp; 313 expiration'!A:C,3,FALSE),0)</f>
        <v>0</v>
      </c>
      <c r="H89" s="33">
        <v>0.68220000000000003</v>
      </c>
      <c r="I89" s="33">
        <v>0.63219999999999998</v>
      </c>
      <c r="J89" s="33">
        <v>0.63219999999999998</v>
      </c>
      <c r="K89" s="33">
        <f t="shared" si="2"/>
        <v>0</v>
      </c>
      <c r="L89" s="33">
        <f t="shared" si="3"/>
        <v>0.68220000000000003</v>
      </c>
      <c r="M89" s="33">
        <v>5.0000000000000044E-2</v>
      </c>
      <c r="N89" s="33">
        <v>0</v>
      </c>
      <c r="O89" s="33">
        <v>0</v>
      </c>
    </row>
    <row r="90" spans="1:15" x14ac:dyDescent="0.3">
      <c r="A90">
        <v>20906</v>
      </c>
      <c r="B90" t="s">
        <v>95</v>
      </c>
      <c r="C90" s="32">
        <v>2695871113</v>
      </c>
      <c r="D90" s="32">
        <v>2649760830</v>
      </c>
      <c r="E90" s="32">
        <v>262900840</v>
      </c>
      <c r="F90" s="32">
        <f>_xlfn.IFNA(VLOOKUP($A90,'311 &amp; 313 expiration'!A:C,2,FALSE),0)</f>
        <v>1156000000</v>
      </c>
      <c r="G90" s="32">
        <f>_xlfn.IFNA(VLOOKUP($A90,'311 &amp; 313 expiration'!A:C,3,FALSE),0)</f>
        <v>0</v>
      </c>
      <c r="H90" s="33">
        <v>0.69220000000000004</v>
      </c>
      <c r="I90" s="33">
        <v>0.63219999999999998</v>
      </c>
      <c r="J90" s="33">
        <v>0.63219999999999998</v>
      </c>
      <c r="K90" s="33">
        <f t="shared" si="2"/>
        <v>0</v>
      </c>
      <c r="L90" s="33">
        <f t="shared" si="3"/>
        <v>0.69220000000000004</v>
      </c>
      <c r="M90" s="33">
        <v>6.0000000000000053E-2</v>
      </c>
      <c r="N90" s="33">
        <v>0</v>
      </c>
      <c r="O90" s="33">
        <v>0</v>
      </c>
    </row>
    <row r="91" spans="1:15" x14ac:dyDescent="0.3">
      <c r="A91">
        <v>20907</v>
      </c>
      <c r="B91" t="s">
        <v>96</v>
      </c>
      <c r="C91" s="32">
        <v>2326533219</v>
      </c>
      <c r="D91" s="32">
        <v>2266565288</v>
      </c>
      <c r="E91" s="32">
        <v>502517764</v>
      </c>
      <c r="F91" s="32">
        <f>_xlfn.IFNA(VLOOKUP($A91,'311 &amp; 313 expiration'!A:C,2,FALSE),0)</f>
        <v>0</v>
      </c>
      <c r="G91" s="32">
        <f>_xlfn.IFNA(VLOOKUP($A91,'311 &amp; 313 expiration'!A:C,3,FALSE),0)</f>
        <v>0</v>
      </c>
      <c r="H91" s="33">
        <v>0.69690000000000007</v>
      </c>
      <c r="I91" s="33">
        <v>0.6169</v>
      </c>
      <c r="J91" s="33">
        <v>0.6169</v>
      </c>
      <c r="K91" s="33">
        <f t="shared" si="2"/>
        <v>0</v>
      </c>
      <c r="L91" s="33">
        <f t="shared" si="3"/>
        <v>0.69690000000000007</v>
      </c>
      <c r="M91" s="33">
        <v>0.08</v>
      </c>
      <c r="N91" s="33">
        <v>6.9388939039072284E-17</v>
      </c>
      <c r="O91" s="33">
        <v>0</v>
      </c>
    </row>
    <row r="92" spans="1:15" x14ac:dyDescent="0.3">
      <c r="A92">
        <v>20908</v>
      </c>
      <c r="B92" t="s">
        <v>97</v>
      </c>
      <c r="C92" s="32">
        <v>10023903541</v>
      </c>
      <c r="D92" s="32">
        <v>10023903541</v>
      </c>
      <c r="E92" s="32">
        <v>1956163736</v>
      </c>
      <c r="F92" s="32">
        <f>_xlfn.IFNA(VLOOKUP($A92,'311 &amp; 313 expiration'!A:C,2,FALSE),0)</f>
        <v>0</v>
      </c>
      <c r="G92" s="32">
        <f>_xlfn.IFNA(VLOOKUP($A92,'311 &amp; 313 expiration'!A:C,3,FALSE),0)</f>
        <v>0</v>
      </c>
      <c r="H92" s="33">
        <v>0.78690000000000004</v>
      </c>
      <c r="I92" s="33">
        <v>0.6169</v>
      </c>
      <c r="J92" s="33">
        <v>0.6169</v>
      </c>
      <c r="K92" s="33">
        <f t="shared" si="2"/>
        <v>0</v>
      </c>
      <c r="L92" s="33">
        <f t="shared" si="3"/>
        <v>0.78690000000000004</v>
      </c>
      <c r="M92" s="33">
        <v>0.08</v>
      </c>
      <c r="N92" s="33">
        <v>0.09</v>
      </c>
      <c r="O92" s="33">
        <v>2.7755575615628914E-17</v>
      </c>
    </row>
    <row r="93" spans="1:15" x14ac:dyDescent="0.3">
      <c r="A93">
        <v>20910</v>
      </c>
      <c r="B93" t="s">
        <v>98</v>
      </c>
      <c r="C93" s="32">
        <v>203219115</v>
      </c>
      <c r="D93" s="32">
        <v>203219115</v>
      </c>
      <c r="E93" s="32">
        <v>11886414</v>
      </c>
      <c r="F93" s="32">
        <f>_xlfn.IFNA(VLOOKUP($A93,'311 &amp; 313 expiration'!A:C,2,FALSE),0)</f>
        <v>0</v>
      </c>
      <c r="G93" s="32">
        <f>_xlfn.IFNA(VLOOKUP($A93,'311 &amp; 313 expiration'!A:C,3,FALSE),0)</f>
        <v>0</v>
      </c>
      <c r="H93" s="33">
        <v>0.70720000000000005</v>
      </c>
      <c r="I93" s="33">
        <v>0.56890000000000007</v>
      </c>
      <c r="J93" s="33">
        <v>0.56890000000000007</v>
      </c>
      <c r="K93" s="33">
        <f t="shared" si="2"/>
        <v>0</v>
      </c>
      <c r="L93" s="33">
        <f t="shared" si="3"/>
        <v>0.70720000000000005</v>
      </c>
      <c r="M93" s="33">
        <v>0.08</v>
      </c>
      <c r="N93" s="33">
        <v>5.8299999999999977E-2</v>
      </c>
      <c r="O93" s="33">
        <v>0</v>
      </c>
    </row>
    <row r="94" spans="1:15" x14ac:dyDescent="0.3">
      <c r="A94">
        <v>21901</v>
      </c>
      <c r="B94" t="s">
        <v>99</v>
      </c>
      <c r="C94" s="32">
        <v>15126058968</v>
      </c>
      <c r="D94" s="32">
        <v>15126058968</v>
      </c>
      <c r="E94" s="32">
        <v>1173342364</v>
      </c>
      <c r="F94" s="32">
        <f>_xlfn.IFNA(VLOOKUP($A94,'311 &amp; 313 expiration'!A:C,2,FALSE),0)</f>
        <v>0</v>
      </c>
      <c r="G94" s="32">
        <f>_xlfn.IFNA(VLOOKUP($A94,'311 &amp; 313 expiration'!A:C,3,FALSE),0)</f>
        <v>0</v>
      </c>
      <c r="H94" s="33">
        <v>0.69630000000000003</v>
      </c>
      <c r="I94" s="33">
        <v>0.61630000000000007</v>
      </c>
      <c r="J94" s="33">
        <v>0.61630000000000007</v>
      </c>
      <c r="K94" s="33">
        <f t="shared" si="2"/>
        <v>0</v>
      </c>
      <c r="L94" s="33">
        <f t="shared" si="3"/>
        <v>0.69630000000000003</v>
      </c>
      <c r="M94" s="33">
        <v>7.999999999999996E-2</v>
      </c>
      <c r="N94" s="33">
        <v>0</v>
      </c>
      <c r="O94" s="33">
        <v>0</v>
      </c>
    </row>
    <row r="95" spans="1:15" x14ac:dyDescent="0.3">
      <c r="A95">
        <v>21902</v>
      </c>
      <c r="B95" t="s">
        <v>100</v>
      </c>
      <c r="C95" s="32">
        <v>12795389414</v>
      </c>
      <c r="D95" s="32">
        <v>12795389414</v>
      </c>
      <c r="E95" s="32">
        <v>1294397700</v>
      </c>
      <c r="F95" s="32">
        <f>_xlfn.IFNA(VLOOKUP($A95,'311 &amp; 313 expiration'!A:C,2,FALSE),0)</f>
        <v>0</v>
      </c>
      <c r="G95" s="32">
        <f>_xlfn.IFNA(VLOOKUP($A95,'311 &amp; 313 expiration'!A:C,3,FALSE),0)</f>
        <v>0</v>
      </c>
      <c r="H95" s="33">
        <v>0.67690000000000006</v>
      </c>
      <c r="I95" s="33">
        <v>0.6169</v>
      </c>
      <c r="J95" s="33">
        <v>0.6169</v>
      </c>
      <c r="K95" s="33">
        <f t="shared" si="2"/>
        <v>0</v>
      </c>
      <c r="L95" s="33">
        <f t="shared" si="3"/>
        <v>0.67690000000000006</v>
      </c>
      <c r="M95" s="33">
        <v>6.0000000000000053E-2</v>
      </c>
      <c r="N95" s="33">
        <v>0</v>
      </c>
      <c r="O95" s="33">
        <v>0</v>
      </c>
    </row>
    <row r="96" spans="1:15" x14ac:dyDescent="0.3">
      <c r="A96">
        <v>22004</v>
      </c>
      <c r="B96" t="s">
        <v>101</v>
      </c>
      <c r="C96" s="32">
        <v>229199760</v>
      </c>
      <c r="D96" s="32">
        <v>229199760</v>
      </c>
      <c r="E96" s="32">
        <v>5131786</v>
      </c>
      <c r="F96" s="32">
        <f>_xlfn.IFNA(VLOOKUP($A96,'311 &amp; 313 expiration'!A:C,2,FALSE),0)</f>
        <v>0</v>
      </c>
      <c r="G96" s="32">
        <f>_xlfn.IFNA(VLOOKUP($A96,'311 &amp; 313 expiration'!A:C,3,FALSE),0)</f>
        <v>0</v>
      </c>
      <c r="H96" s="33">
        <v>0.66690000000000005</v>
      </c>
      <c r="I96" s="33">
        <v>0.6169</v>
      </c>
      <c r="J96" s="33">
        <v>0.6169</v>
      </c>
      <c r="K96" s="33">
        <f t="shared" si="2"/>
        <v>0</v>
      </c>
      <c r="L96" s="33">
        <f t="shared" si="3"/>
        <v>0.66690000000000005</v>
      </c>
      <c r="M96" s="33">
        <v>5.0000000000000044E-2</v>
      </c>
      <c r="N96" s="33">
        <v>0</v>
      </c>
      <c r="O96" s="33">
        <v>0</v>
      </c>
    </row>
    <row r="97" spans="1:15" x14ac:dyDescent="0.3">
      <c r="A97">
        <v>22901</v>
      </c>
      <c r="B97" t="s">
        <v>102</v>
      </c>
      <c r="C97" s="32">
        <v>796587712</v>
      </c>
      <c r="D97" s="32">
        <v>778406457</v>
      </c>
      <c r="E97" s="32">
        <v>147886872</v>
      </c>
      <c r="F97" s="32">
        <f>_xlfn.IFNA(VLOOKUP($A97,'311 &amp; 313 expiration'!A:C,2,FALSE),0)</f>
        <v>0</v>
      </c>
      <c r="G97" s="32">
        <f>_xlfn.IFNA(VLOOKUP($A97,'311 &amp; 313 expiration'!A:C,3,FALSE),0)</f>
        <v>0</v>
      </c>
      <c r="H97" s="33">
        <v>0.75519999999999998</v>
      </c>
      <c r="I97" s="33">
        <v>0.6169</v>
      </c>
      <c r="J97" s="33">
        <v>0.6169</v>
      </c>
      <c r="K97" s="33">
        <f t="shared" si="2"/>
        <v>0</v>
      </c>
      <c r="L97" s="33">
        <f t="shared" si="3"/>
        <v>0.75519999999999998</v>
      </c>
      <c r="M97" s="33">
        <v>0.08</v>
      </c>
      <c r="N97" s="33">
        <v>5.8299999999999977E-2</v>
      </c>
      <c r="O97" s="33">
        <v>0</v>
      </c>
    </row>
    <row r="98" spans="1:15" x14ac:dyDescent="0.3">
      <c r="A98">
        <v>22902</v>
      </c>
      <c r="B98" t="s">
        <v>103</v>
      </c>
      <c r="C98" s="32">
        <v>185695053</v>
      </c>
      <c r="D98" s="32">
        <v>185695053</v>
      </c>
      <c r="E98" s="32">
        <v>6124576</v>
      </c>
      <c r="F98" s="32">
        <f>_xlfn.IFNA(VLOOKUP($A98,'311 &amp; 313 expiration'!A:C,2,FALSE),0)</f>
        <v>0</v>
      </c>
      <c r="G98" s="32">
        <f>_xlfn.IFNA(VLOOKUP($A98,'311 &amp; 313 expiration'!A:C,3,FALSE),0)</f>
        <v>0</v>
      </c>
      <c r="H98" s="33">
        <v>0.75519999999999998</v>
      </c>
      <c r="I98" s="33">
        <v>0.6169</v>
      </c>
      <c r="J98" s="33">
        <v>0.6169</v>
      </c>
      <c r="K98" s="33">
        <f t="shared" si="2"/>
        <v>0</v>
      </c>
      <c r="L98" s="33">
        <f t="shared" si="3"/>
        <v>0.75519999999999998</v>
      </c>
      <c r="M98" s="33">
        <v>0.08</v>
      </c>
      <c r="N98" s="33">
        <v>5.8299999999999977E-2</v>
      </c>
      <c r="O98" s="33">
        <v>0</v>
      </c>
    </row>
    <row r="99" spans="1:15" x14ac:dyDescent="0.3">
      <c r="A99">
        <v>22903</v>
      </c>
      <c r="B99" t="s">
        <v>104</v>
      </c>
      <c r="C99" s="32">
        <v>19999071</v>
      </c>
      <c r="D99" s="32">
        <v>19999071</v>
      </c>
      <c r="E99" s="32">
        <v>80000</v>
      </c>
      <c r="F99" s="32">
        <f>_xlfn.IFNA(VLOOKUP($A99,'311 &amp; 313 expiration'!A:C,2,FALSE),0)</f>
        <v>0</v>
      </c>
      <c r="G99" s="32">
        <f>_xlfn.IFNA(VLOOKUP($A99,'311 &amp; 313 expiration'!A:C,3,FALSE),0)</f>
        <v>0</v>
      </c>
      <c r="H99" s="33">
        <v>0.68220000000000003</v>
      </c>
      <c r="I99" s="33">
        <v>0.63219999999999998</v>
      </c>
      <c r="J99" s="33">
        <v>0.63219999999999998</v>
      </c>
      <c r="K99" s="33">
        <f t="shared" si="2"/>
        <v>0</v>
      </c>
      <c r="L99" s="33">
        <f t="shared" si="3"/>
        <v>0.68220000000000003</v>
      </c>
      <c r="M99" s="33">
        <v>5.0000000000000044E-2</v>
      </c>
      <c r="N99" s="33">
        <v>0</v>
      </c>
      <c r="O99" s="33">
        <v>0</v>
      </c>
    </row>
    <row r="100" spans="1:15" x14ac:dyDescent="0.3">
      <c r="A100">
        <v>23902</v>
      </c>
      <c r="B100" t="s">
        <v>105</v>
      </c>
      <c r="C100" s="32">
        <v>290851449</v>
      </c>
      <c r="D100" s="32">
        <v>290851449</v>
      </c>
      <c r="E100" s="32">
        <v>3943014</v>
      </c>
      <c r="F100" s="32">
        <f>_xlfn.IFNA(VLOOKUP($A100,'311 &amp; 313 expiration'!A:C,2,FALSE),0)</f>
        <v>0</v>
      </c>
      <c r="G100" s="32">
        <f>_xlfn.IFNA(VLOOKUP($A100,'311 &amp; 313 expiration'!A:C,3,FALSE),0)</f>
        <v>0</v>
      </c>
      <c r="H100" s="33">
        <v>0.66690000000000005</v>
      </c>
      <c r="I100" s="33">
        <v>0.6169</v>
      </c>
      <c r="J100" s="33">
        <v>0.6169</v>
      </c>
      <c r="K100" s="33">
        <f t="shared" si="2"/>
        <v>0</v>
      </c>
      <c r="L100" s="33">
        <f t="shared" si="3"/>
        <v>0.66690000000000005</v>
      </c>
      <c r="M100" s="33">
        <v>5.0000000000000044E-2</v>
      </c>
      <c r="N100" s="33">
        <v>0</v>
      </c>
      <c r="O100" s="33">
        <v>0</v>
      </c>
    </row>
    <row r="101" spans="1:15" x14ac:dyDescent="0.3">
      <c r="A101">
        <v>24901</v>
      </c>
      <c r="B101" t="s">
        <v>106</v>
      </c>
      <c r="C101" s="32">
        <v>496691826</v>
      </c>
      <c r="D101" s="32">
        <v>496691826</v>
      </c>
      <c r="E101" s="32">
        <v>12832728</v>
      </c>
      <c r="F101" s="32">
        <f>_xlfn.IFNA(VLOOKUP($A101,'311 &amp; 313 expiration'!A:C,2,FALSE),0)</f>
        <v>0</v>
      </c>
      <c r="G101" s="32">
        <f>_xlfn.IFNA(VLOOKUP($A101,'311 &amp; 313 expiration'!A:C,3,FALSE),0)</f>
        <v>0</v>
      </c>
      <c r="H101" s="33">
        <v>0.77050000000000007</v>
      </c>
      <c r="I101" s="33">
        <v>0.63219999999999998</v>
      </c>
      <c r="J101" s="33">
        <v>0.63219999999999998</v>
      </c>
      <c r="K101" s="33">
        <f t="shared" si="2"/>
        <v>0</v>
      </c>
      <c r="L101" s="33">
        <f t="shared" si="3"/>
        <v>0.77050000000000007</v>
      </c>
      <c r="M101" s="33">
        <v>0.08</v>
      </c>
      <c r="N101" s="33">
        <v>5.8300000000000088E-2</v>
      </c>
      <c r="O101" s="33">
        <v>0</v>
      </c>
    </row>
    <row r="102" spans="1:15" x14ac:dyDescent="0.3">
      <c r="A102">
        <v>25901</v>
      </c>
      <c r="B102" t="s">
        <v>107</v>
      </c>
      <c r="C102" s="32">
        <v>534212779</v>
      </c>
      <c r="D102" s="32">
        <v>534212779</v>
      </c>
      <c r="E102" s="32">
        <v>81232078</v>
      </c>
      <c r="F102" s="32">
        <f>_xlfn.IFNA(VLOOKUP($A102,'311 &amp; 313 expiration'!A:C,2,FALSE),0)</f>
        <v>0</v>
      </c>
      <c r="G102" s="32">
        <f>_xlfn.IFNA(VLOOKUP($A102,'311 &amp; 313 expiration'!A:C,3,FALSE),0)</f>
        <v>0</v>
      </c>
      <c r="H102" s="33">
        <v>0.66690000000000005</v>
      </c>
      <c r="I102" s="33">
        <v>0.6169</v>
      </c>
      <c r="J102" s="33">
        <v>0.6169</v>
      </c>
      <c r="K102" s="33">
        <f t="shared" si="2"/>
        <v>0</v>
      </c>
      <c r="L102" s="33">
        <f t="shared" si="3"/>
        <v>0.66690000000000005</v>
      </c>
      <c r="M102" s="33">
        <v>5.0000000000000044E-2</v>
      </c>
      <c r="N102" s="33">
        <v>0</v>
      </c>
      <c r="O102" s="33">
        <v>0</v>
      </c>
    </row>
    <row r="103" spans="1:15" x14ac:dyDescent="0.3">
      <c r="A103">
        <v>25902</v>
      </c>
      <c r="B103" t="s">
        <v>108</v>
      </c>
      <c r="C103" s="32">
        <v>1796943018</v>
      </c>
      <c r="D103" s="32">
        <v>1796943018</v>
      </c>
      <c r="E103" s="32">
        <v>212940832</v>
      </c>
      <c r="F103" s="32">
        <f>_xlfn.IFNA(VLOOKUP($A103,'311 &amp; 313 expiration'!A:C,2,FALSE),0)</f>
        <v>0</v>
      </c>
      <c r="G103" s="32">
        <f>_xlfn.IFNA(VLOOKUP($A103,'311 &amp; 313 expiration'!A:C,3,FALSE),0)</f>
        <v>0</v>
      </c>
      <c r="H103" s="33">
        <v>0.66690000000000005</v>
      </c>
      <c r="I103" s="33">
        <v>0.6169</v>
      </c>
      <c r="J103" s="33">
        <v>0.6169</v>
      </c>
      <c r="K103" s="33">
        <f t="shared" si="2"/>
        <v>0</v>
      </c>
      <c r="L103" s="33">
        <f t="shared" si="3"/>
        <v>0.66690000000000005</v>
      </c>
      <c r="M103" s="33">
        <v>5.0000000000000044E-2</v>
      </c>
      <c r="N103" s="33">
        <v>0</v>
      </c>
      <c r="O103" s="33">
        <v>0</v>
      </c>
    </row>
    <row r="104" spans="1:15" x14ac:dyDescent="0.3">
      <c r="A104">
        <v>25904</v>
      </c>
      <c r="B104" t="s">
        <v>109</v>
      </c>
      <c r="C104" s="32">
        <v>109981818</v>
      </c>
      <c r="D104" s="32">
        <v>109981818</v>
      </c>
      <c r="E104" s="32">
        <v>18104330</v>
      </c>
      <c r="F104" s="32">
        <f>_xlfn.IFNA(VLOOKUP($A104,'311 &amp; 313 expiration'!A:C,2,FALSE),0)</f>
        <v>0</v>
      </c>
      <c r="G104" s="32">
        <f>_xlfn.IFNA(VLOOKUP($A104,'311 &amp; 313 expiration'!A:C,3,FALSE),0)</f>
        <v>0</v>
      </c>
      <c r="H104" s="33">
        <v>0.68220000000000003</v>
      </c>
      <c r="I104" s="33">
        <v>0.63219999999999998</v>
      </c>
      <c r="J104" s="33">
        <v>0.63219999999999998</v>
      </c>
      <c r="K104" s="33">
        <f t="shared" si="2"/>
        <v>0</v>
      </c>
      <c r="L104" s="33">
        <f t="shared" si="3"/>
        <v>0.68220000000000003</v>
      </c>
      <c r="M104" s="33">
        <v>5.0000000000000044E-2</v>
      </c>
      <c r="N104" s="33">
        <v>0</v>
      </c>
      <c r="O104" s="33">
        <v>0</v>
      </c>
    </row>
    <row r="105" spans="1:15" x14ac:dyDescent="0.3">
      <c r="A105">
        <v>25905</v>
      </c>
      <c r="B105" t="s">
        <v>110</v>
      </c>
      <c r="C105" s="32">
        <v>307316737</v>
      </c>
      <c r="D105" s="32">
        <v>307316737</v>
      </c>
      <c r="E105" s="32">
        <v>33437930</v>
      </c>
      <c r="F105" s="32">
        <f>_xlfn.IFNA(VLOOKUP($A105,'311 &amp; 313 expiration'!A:C,2,FALSE),0)</f>
        <v>0</v>
      </c>
      <c r="G105" s="32">
        <f>_xlfn.IFNA(VLOOKUP($A105,'311 &amp; 313 expiration'!A:C,3,FALSE),0)</f>
        <v>0</v>
      </c>
      <c r="H105" s="33">
        <v>0.67500000000000004</v>
      </c>
      <c r="I105" s="33">
        <v>0.625</v>
      </c>
      <c r="J105" s="33">
        <v>0.625</v>
      </c>
      <c r="K105" s="33">
        <f t="shared" si="2"/>
        <v>0</v>
      </c>
      <c r="L105" s="33">
        <f t="shared" si="3"/>
        <v>0.67500000000000004</v>
      </c>
      <c r="M105" s="33">
        <v>5.0000000000000044E-2</v>
      </c>
      <c r="N105" s="33">
        <v>0</v>
      </c>
      <c r="O105" s="33">
        <v>0</v>
      </c>
    </row>
    <row r="106" spans="1:15" x14ac:dyDescent="0.3">
      <c r="A106">
        <v>25906</v>
      </c>
      <c r="B106" t="s">
        <v>111</v>
      </c>
      <c r="C106" s="32">
        <v>83592423</v>
      </c>
      <c r="D106" s="32">
        <v>83592423</v>
      </c>
      <c r="E106" s="32">
        <v>11755648</v>
      </c>
      <c r="F106" s="32">
        <f>_xlfn.IFNA(VLOOKUP($A106,'311 &amp; 313 expiration'!A:C,2,FALSE),0)</f>
        <v>0</v>
      </c>
      <c r="G106" s="32">
        <f>_xlfn.IFNA(VLOOKUP($A106,'311 &amp; 313 expiration'!A:C,3,FALSE),0)</f>
        <v>0</v>
      </c>
      <c r="H106" s="33">
        <v>0.64910000000000001</v>
      </c>
      <c r="I106" s="33">
        <v>0.59910000000000008</v>
      </c>
      <c r="J106" s="33">
        <v>0.59910000000000008</v>
      </c>
      <c r="K106" s="33">
        <f t="shared" si="2"/>
        <v>0</v>
      </c>
      <c r="L106" s="33">
        <f t="shared" si="3"/>
        <v>0.64910000000000001</v>
      </c>
      <c r="M106" s="33">
        <v>4.9999999999999933E-2</v>
      </c>
      <c r="N106" s="33">
        <v>0</v>
      </c>
      <c r="O106" s="33">
        <v>0</v>
      </c>
    </row>
    <row r="107" spans="1:15" x14ac:dyDescent="0.3">
      <c r="A107">
        <v>25908</v>
      </c>
      <c r="B107" t="s">
        <v>112</v>
      </c>
      <c r="C107" s="32">
        <v>184221601</v>
      </c>
      <c r="D107" s="32">
        <v>184221601</v>
      </c>
      <c r="E107" s="32">
        <v>14560522</v>
      </c>
      <c r="F107" s="32">
        <f>_xlfn.IFNA(VLOOKUP($A107,'311 &amp; 313 expiration'!A:C,2,FALSE),0)</f>
        <v>0</v>
      </c>
      <c r="G107" s="32">
        <f>_xlfn.IFNA(VLOOKUP($A107,'311 &amp; 313 expiration'!A:C,3,FALSE),0)</f>
        <v>0</v>
      </c>
      <c r="H107" s="33">
        <v>0.7268</v>
      </c>
      <c r="I107" s="33">
        <v>0.58850000000000002</v>
      </c>
      <c r="J107" s="33">
        <v>0.58850000000000002</v>
      </c>
      <c r="K107" s="33">
        <f t="shared" si="2"/>
        <v>0</v>
      </c>
      <c r="L107" s="33">
        <f t="shared" si="3"/>
        <v>0.7268</v>
      </c>
      <c r="M107" s="33">
        <v>0.08</v>
      </c>
      <c r="N107" s="33">
        <v>5.8299999999999977E-2</v>
      </c>
      <c r="O107" s="33">
        <v>0</v>
      </c>
    </row>
    <row r="108" spans="1:15" x14ac:dyDescent="0.3">
      <c r="A108">
        <v>25909</v>
      </c>
      <c r="B108" t="s">
        <v>113</v>
      </c>
      <c r="C108" s="32">
        <v>416215329</v>
      </c>
      <c r="D108" s="32">
        <v>416215329</v>
      </c>
      <c r="E108" s="32">
        <v>94527376</v>
      </c>
      <c r="F108" s="32">
        <f>_xlfn.IFNA(VLOOKUP($A108,'311 &amp; 313 expiration'!A:C,2,FALSE),0)</f>
        <v>0</v>
      </c>
      <c r="G108" s="32">
        <f>_xlfn.IFNA(VLOOKUP($A108,'311 &amp; 313 expiration'!A:C,3,FALSE),0)</f>
        <v>0</v>
      </c>
      <c r="H108" s="33">
        <v>0.77050000000000007</v>
      </c>
      <c r="I108" s="33">
        <v>0.63219999999999998</v>
      </c>
      <c r="J108" s="33">
        <v>0.63219999999999998</v>
      </c>
      <c r="K108" s="33">
        <f t="shared" si="2"/>
        <v>0</v>
      </c>
      <c r="L108" s="33">
        <f t="shared" si="3"/>
        <v>0.77050000000000007</v>
      </c>
      <c r="M108" s="33">
        <v>0.08</v>
      </c>
      <c r="N108" s="33">
        <v>5.8300000000000088E-2</v>
      </c>
      <c r="O108" s="33">
        <v>0</v>
      </c>
    </row>
    <row r="109" spans="1:15" x14ac:dyDescent="0.3">
      <c r="A109">
        <v>26901</v>
      </c>
      <c r="B109" t="s">
        <v>114</v>
      </c>
      <c r="C109" s="32">
        <v>2916444270</v>
      </c>
      <c r="D109" s="32">
        <v>2916444270</v>
      </c>
      <c r="E109" s="32">
        <v>163963932</v>
      </c>
      <c r="F109" s="32">
        <f>_xlfn.IFNA(VLOOKUP($A109,'311 &amp; 313 expiration'!A:C,2,FALSE),0)</f>
        <v>0</v>
      </c>
      <c r="G109" s="32">
        <f>_xlfn.IFNA(VLOOKUP($A109,'311 &amp; 313 expiration'!A:C,3,FALSE),0)</f>
        <v>0</v>
      </c>
      <c r="H109" s="33">
        <v>0.72710000000000008</v>
      </c>
      <c r="I109" s="33">
        <v>0.6169</v>
      </c>
      <c r="J109" s="33">
        <v>0.6169</v>
      </c>
      <c r="K109" s="33">
        <f t="shared" si="2"/>
        <v>0</v>
      </c>
      <c r="L109" s="33">
        <f t="shared" si="3"/>
        <v>0.72710000000000008</v>
      </c>
      <c r="M109" s="33">
        <v>0.08</v>
      </c>
      <c r="N109" s="33">
        <v>3.0200000000000074E-2</v>
      </c>
      <c r="O109" s="33">
        <v>0</v>
      </c>
    </row>
    <row r="110" spans="1:15" x14ac:dyDescent="0.3">
      <c r="A110">
        <v>26902</v>
      </c>
      <c r="B110" t="s">
        <v>115</v>
      </c>
      <c r="C110" s="32">
        <v>559677510</v>
      </c>
      <c r="D110" s="32">
        <v>559677510</v>
      </c>
      <c r="E110" s="32">
        <v>64740826</v>
      </c>
      <c r="F110" s="32">
        <f>_xlfn.IFNA(VLOOKUP($A110,'311 &amp; 313 expiration'!A:C,2,FALSE),0)</f>
        <v>0</v>
      </c>
      <c r="G110" s="32">
        <f>_xlfn.IFNA(VLOOKUP($A110,'311 &amp; 313 expiration'!A:C,3,FALSE),0)</f>
        <v>0</v>
      </c>
      <c r="H110" s="33">
        <v>0.66690000000000005</v>
      </c>
      <c r="I110" s="33">
        <v>0.6169</v>
      </c>
      <c r="J110" s="33">
        <v>0.6169</v>
      </c>
      <c r="K110" s="33">
        <f t="shared" si="2"/>
        <v>0</v>
      </c>
      <c r="L110" s="33">
        <f t="shared" si="3"/>
        <v>0.66690000000000005</v>
      </c>
      <c r="M110" s="33">
        <v>5.0000000000000044E-2</v>
      </c>
      <c r="N110" s="33">
        <v>0</v>
      </c>
      <c r="O110" s="33">
        <v>0</v>
      </c>
    </row>
    <row r="111" spans="1:15" x14ac:dyDescent="0.3">
      <c r="A111">
        <v>26903</v>
      </c>
      <c r="B111" t="s">
        <v>116</v>
      </c>
      <c r="C111" s="32">
        <v>500236064</v>
      </c>
      <c r="D111" s="32">
        <v>500236064</v>
      </c>
      <c r="E111" s="32">
        <v>51181834</v>
      </c>
      <c r="F111" s="32">
        <f>_xlfn.IFNA(VLOOKUP($A111,'311 &amp; 313 expiration'!A:C,2,FALSE),0)</f>
        <v>0</v>
      </c>
      <c r="G111" s="32">
        <f>_xlfn.IFNA(VLOOKUP($A111,'311 &amp; 313 expiration'!A:C,3,FALSE),0)</f>
        <v>0</v>
      </c>
      <c r="H111" s="33">
        <v>0.75070000000000003</v>
      </c>
      <c r="I111" s="33">
        <v>0.6169</v>
      </c>
      <c r="J111" s="33">
        <v>0.6169</v>
      </c>
      <c r="K111" s="33">
        <f t="shared" si="2"/>
        <v>0</v>
      </c>
      <c r="L111" s="33">
        <f t="shared" si="3"/>
        <v>0.75070000000000003</v>
      </c>
      <c r="M111" s="33">
        <v>0.08</v>
      </c>
      <c r="N111" s="33">
        <v>5.3800000000000028E-2</v>
      </c>
      <c r="O111" s="33">
        <v>0</v>
      </c>
    </row>
    <row r="112" spans="1:15" x14ac:dyDescent="0.3">
      <c r="A112">
        <v>27903</v>
      </c>
      <c r="B112" t="s">
        <v>117</v>
      </c>
      <c r="C112" s="32">
        <v>5315280939</v>
      </c>
      <c r="D112" s="32">
        <v>5315280939</v>
      </c>
      <c r="E112" s="32">
        <v>582234288</v>
      </c>
      <c r="F112" s="32">
        <f>_xlfn.IFNA(VLOOKUP($A112,'311 &amp; 313 expiration'!A:C,2,FALSE),0)</f>
        <v>0</v>
      </c>
      <c r="G112" s="32">
        <f>_xlfn.IFNA(VLOOKUP($A112,'311 &amp; 313 expiration'!A:C,3,FALSE),0)</f>
        <v>0</v>
      </c>
      <c r="H112" s="33">
        <v>0.67600000000000005</v>
      </c>
      <c r="I112" s="33">
        <v>0.61599999999999999</v>
      </c>
      <c r="J112" s="33">
        <v>0.61599999999999999</v>
      </c>
      <c r="K112" s="33">
        <f t="shared" si="2"/>
        <v>0</v>
      </c>
      <c r="L112" s="33">
        <f t="shared" si="3"/>
        <v>0.67600000000000005</v>
      </c>
      <c r="M112" s="33">
        <v>6.0000000000000053E-2</v>
      </c>
      <c r="N112" s="33">
        <v>0</v>
      </c>
      <c r="O112" s="33">
        <v>0</v>
      </c>
    </row>
    <row r="113" spans="1:15" x14ac:dyDescent="0.3">
      <c r="A113">
        <v>27904</v>
      </c>
      <c r="B113" t="s">
        <v>118</v>
      </c>
      <c r="C113" s="32">
        <v>7432308850</v>
      </c>
      <c r="D113" s="32">
        <v>7432308850</v>
      </c>
      <c r="E113" s="32">
        <v>550491108</v>
      </c>
      <c r="F113" s="32">
        <f>_xlfn.IFNA(VLOOKUP($A113,'311 &amp; 313 expiration'!A:C,2,FALSE),0)</f>
        <v>0</v>
      </c>
      <c r="G113" s="32">
        <f>_xlfn.IFNA(VLOOKUP($A113,'311 &amp; 313 expiration'!A:C,3,FALSE),0)</f>
        <v>0</v>
      </c>
      <c r="H113" s="33">
        <v>0.67020000000000002</v>
      </c>
      <c r="I113" s="33">
        <v>0.6169</v>
      </c>
      <c r="J113" s="33">
        <v>0.6169</v>
      </c>
      <c r="K113" s="33">
        <f t="shared" si="2"/>
        <v>0</v>
      </c>
      <c r="L113" s="33">
        <f t="shared" si="3"/>
        <v>0.67020000000000002</v>
      </c>
      <c r="M113" s="33">
        <v>5.3300000000000014E-2</v>
      </c>
      <c r="N113" s="33">
        <v>0</v>
      </c>
      <c r="O113" s="33">
        <v>0</v>
      </c>
    </row>
    <row r="114" spans="1:15" x14ac:dyDescent="0.3">
      <c r="A114">
        <v>28902</v>
      </c>
      <c r="B114" t="s">
        <v>119</v>
      </c>
      <c r="C114" s="32">
        <v>3805086172</v>
      </c>
      <c r="D114" s="32">
        <v>3805086172</v>
      </c>
      <c r="E114" s="32">
        <v>412259892</v>
      </c>
      <c r="F114" s="32">
        <f>_xlfn.IFNA(VLOOKUP($A114,'311 &amp; 313 expiration'!A:C,2,FALSE),0)</f>
        <v>0</v>
      </c>
      <c r="G114" s="32">
        <f>_xlfn.IFNA(VLOOKUP($A114,'311 &amp; 313 expiration'!A:C,3,FALSE),0)</f>
        <v>0</v>
      </c>
      <c r="H114" s="33">
        <v>0.68190000000000006</v>
      </c>
      <c r="I114" s="33">
        <v>0.60189999999999999</v>
      </c>
      <c r="J114" s="33">
        <v>0.60189999999999999</v>
      </c>
      <c r="K114" s="33">
        <f t="shared" si="2"/>
        <v>0</v>
      </c>
      <c r="L114" s="33">
        <f t="shared" si="3"/>
        <v>0.68190000000000006</v>
      </c>
      <c r="M114" s="33">
        <v>0.08</v>
      </c>
      <c r="N114" s="33">
        <v>6.9388939039072284E-17</v>
      </c>
      <c r="O114" s="33">
        <v>0</v>
      </c>
    </row>
    <row r="115" spans="1:15" x14ac:dyDescent="0.3">
      <c r="A115">
        <v>28903</v>
      </c>
      <c r="B115" t="s">
        <v>120</v>
      </c>
      <c r="C115" s="32">
        <v>812409171</v>
      </c>
      <c r="D115" s="32">
        <v>812409171</v>
      </c>
      <c r="E115" s="32">
        <v>96593758</v>
      </c>
      <c r="F115" s="32">
        <f>_xlfn.IFNA(VLOOKUP($A115,'311 &amp; 313 expiration'!A:C,2,FALSE),0)</f>
        <v>0</v>
      </c>
      <c r="G115" s="32">
        <f>_xlfn.IFNA(VLOOKUP($A115,'311 &amp; 313 expiration'!A:C,3,FALSE),0)</f>
        <v>0</v>
      </c>
      <c r="H115" s="33">
        <v>0.66690000000000005</v>
      </c>
      <c r="I115" s="33">
        <v>0.6169</v>
      </c>
      <c r="J115" s="33">
        <v>0.6169</v>
      </c>
      <c r="K115" s="33">
        <f t="shared" si="2"/>
        <v>0</v>
      </c>
      <c r="L115" s="33">
        <f t="shared" si="3"/>
        <v>0.66690000000000005</v>
      </c>
      <c r="M115" s="33">
        <v>5.0000000000000044E-2</v>
      </c>
      <c r="N115" s="33">
        <v>0</v>
      </c>
      <c r="O115" s="33">
        <v>0</v>
      </c>
    </row>
    <row r="116" spans="1:15" x14ac:dyDescent="0.3">
      <c r="A116">
        <v>28906</v>
      </c>
      <c r="B116" t="s">
        <v>121</v>
      </c>
      <c r="C116" s="32">
        <v>251954323</v>
      </c>
      <c r="D116" s="32">
        <v>251954323</v>
      </c>
      <c r="E116" s="32">
        <v>17742456</v>
      </c>
      <c r="F116" s="32">
        <f>_xlfn.IFNA(VLOOKUP($A116,'311 &amp; 313 expiration'!A:C,2,FALSE),0)</f>
        <v>0</v>
      </c>
      <c r="G116" s="32">
        <f>_xlfn.IFNA(VLOOKUP($A116,'311 &amp; 313 expiration'!A:C,3,FALSE),0)</f>
        <v>0</v>
      </c>
      <c r="H116" s="33">
        <v>0.66690000000000005</v>
      </c>
      <c r="I116" s="33">
        <v>0.61920000000000008</v>
      </c>
      <c r="J116" s="33">
        <v>0.61920000000000008</v>
      </c>
      <c r="K116" s="33">
        <f t="shared" si="2"/>
        <v>0</v>
      </c>
      <c r="L116" s="33">
        <f t="shared" si="3"/>
        <v>0.66690000000000005</v>
      </c>
      <c r="M116" s="33">
        <v>4.7699999999999965E-2</v>
      </c>
      <c r="N116" s="33">
        <v>0</v>
      </c>
      <c r="O116" s="33">
        <v>0</v>
      </c>
    </row>
    <row r="117" spans="1:15" x14ac:dyDescent="0.3">
      <c r="A117">
        <v>29901</v>
      </c>
      <c r="B117" t="s">
        <v>122</v>
      </c>
      <c r="C117" s="32">
        <v>4992516029</v>
      </c>
      <c r="D117" s="32">
        <v>4918693517</v>
      </c>
      <c r="E117" s="32">
        <v>420686010</v>
      </c>
      <c r="F117" s="32">
        <f>_xlfn.IFNA(VLOOKUP($A117,'311 &amp; 313 expiration'!A:C,2,FALSE),0)</f>
        <v>0</v>
      </c>
      <c r="G117" s="32">
        <f>_xlfn.IFNA(VLOOKUP($A117,'311 &amp; 313 expiration'!A:C,3,FALSE),0)</f>
        <v>0</v>
      </c>
      <c r="H117" s="33">
        <v>0.68220000000000003</v>
      </c>
      <c r="I117" s="33">
        <v>0.63219999999999998</v>
      </c>
      <c r="J117" s="33">
        <v>0.63219999999999998</v>
      </c>
      <c r="K117" s="33">
        <f t="shared" si="2"/>
        <v>0</v>
      </c>
      <c r="L117" s="33">
        <f t="shared" si="3"/>
        <v>0.68220000000000003</v>
      </c>
      <c r="M117" s="33">
        <v>5.0000000000000044E-2</v>
      </c>
      <c r="N117" s="33">
        <v>0</v>
      </c>
      <c r="O117" s="33">
        <v>0</v>
      </c>
    </row>
    <row r="118" spans="1:15" x14ac:dyDescent="0.3">
      <c r="A118">
        <v>30901</v>
      </c>
      <c r="B118" t="s">
        <v>123</v>
      </c>
      <c r="C118" s="32">
        <v>368567060</v>
      </c>
      <c r="D118" s="32">
        <v>368567060</v>
      </c>
      <c r="E118" s="32">
        <v>31781770</v>
      </c>
      <c r="F118" s="32">
        <f>_xlfn.IFNA(VLOOKUP($A118,'311 &amp; 313 expiration'!A:C,2,FALSE),0)</f>
        <v>0</v>
      </c>
      <c r="G118" s="32">
        <f>_xlfn.IFNA(VLOOKUP($A118,'311 &amp; 313 expiration'!A:C,3,FALSE),0)</f>
        <v>0</v>
      </c>
      <c r="H118" s="33">
        <v>0.75750000000000006</v>
      </c>
      <c r="I118" s="33">
        <v>0.61920000000000008</v>
      </c>
      <c r="J118" s="33">
        <v>0.61920000000000008</v>
      </c>
      <c r="K118" s="33">
        <f t="shared" si="2"/>
        <v>0</v>
      </c>
      <c r="L118" s="33">
        <f t="shared" si="3"/>
        <v>0.75750000000000006</v>
      </c>
      <c r="M118" s="33">
        <v>0.08</v>
      </c>
      <c r="N118" s="33">
        <v>5.8299999999999977E-2</v>
      </c>
      <c r="O118" s="33">
        <v>0</v>
      </c>
    </row>
    <row r="119" spans="1:15" x14ac:dyDescent="0.3">
      <c r="A119">
        <v>30902</v>
      </c>
      <c r="B119" t="s">
        <v>124</v>
      </c>
      <c r="C119" s="32">
        <v>639818812</v>
      </c>
      <c r="D119" s="32">
        <v>639818812</v>
      </c>
      <c r="E119" s="32">
        <v>116244406</v>
      </c>
      <c r="F119" s="32">
        <f>_xlfn.IFNA(VLOOKUP($A119,'311 &amp; 313 expiration'!A:C,2,FALSE),0)</f>
        <v>0</v>
      </c>
      <c r="G119" s="32">
        <f>_xlfn.IFNA(VLOOKUP($A119,'311 &amp; 313 expiration'!A:C,3,FALSE),0)</f>
        <v>0</v>
      </c>
      <c r="H119" s="33">
        <v>0.67920000000000003</v>
      </c>
      <c r="I119" s="33">
        <v>0.61920000000000008</v>
      </c>
      <c r="J119" s="33">
        <v>0.61920000000000008</v>
      </c>
      <c r="K119" s="33">
        <f t="shared" si="2"/>
        <v>0</v>
      </c>
      <c r="L119" s="33">
        <f t="shared" si="3"/>
        <v>0.67920000000000003</v>
      </c>
      <c r="M119" s="33">
        <v>5.9999999999999942E-2</v>
      </c>
      <c r="N119" s="33">
        <v>0</v>
      </c>
      <c r="O119" s="33">
        <v>0</v>
      </c>
    </row>
    <row r="120" spans="1:15" x14ac:dyDescent="0.3">
      <c r="A120">
        <v>30903</v>
      </c>
      <c r="B120" t="s">
        <v>125</v>
      </c>
      <c r="C120" s="32">
        <v>670780352</v>
      </c>
      <c r="D120" s="32">
        <v>670780352</v>
      </c>
      <c r="E120" s="32">
        <v>25272892</v>
      </c>
      <c r="F120" s="32">
        <f>_xlfn.IFNA(VLOOKUP($A120,'311 &amp; 313 expiration'!A:C,2,FALSE),0)</f>
        <v>0</v>
      </c>
      <c r="G120" s="32">
        <f>_xlfn.IFNA(VLOOKUP($A120,'311 &amp; 313 expiration'!A:C,3,FALSE),0)</f>
        <v>0</v>
      </c>
      <c r="H120" s="33">
        <v>0.70720000000000005</v>
      </c>
      <c r="I120" s="33">
        <v>0.56890000000000007</v>
      </c>
      <c r="J120" s="33">
        <v>0.56890000000000007</v>
      </c>
      <c r="K120" s="33">
        <f t="shared" si="2"/>
        <v>0</v>
      </c>
      <c r="L120" s="33">
        <f t="shared" si="3"/>
        <v>0.70720000000000005</v>
      </c>
      <c r="M120" s="33">
        <v>0.08</v>
      </c>
      <c r="N120" s="33">
        <v>5.8299999999999977E-2</v>
      </c>
      <c r="O120" s="33">
        <v>0</v>
      </c>
    </row>
    <row r="121" spans="1:15" x14ac:dyDescent="0.3">
      <c r="A121">
        <v>30906</v>
      </c>
      <c r="B121" t="s">
        <v>126</v>
      </c>
      <c r="C121" s="32">
        <v>566115207</v>
      </c>
      <c r="D121" s="32">
        <v>566115207</v>
      </c>
      <c r="E121" s="32">
        <v>39424390</v>
      </c>
      <c r="F121" s="32">
        <f>_xlfn.IFNA(VLOOKUP($A121,'311 &amp; 313 expiration'!A:C,2,FALSE),0)</f>
        <v>0</v>
      </c>
      <c r="G121" s="32">
        <f>_xlfn.IFNA(VLOOKUP($A121,'311 &amp; 313 expiration'!A:C,3,FALSE),0)</f>
        <v>0</v>
      </c>
      <c r="H121" s="33">
        <v>0.75490000000000002</v>
      </c>
      <c r="I121" s="33">
        <v>0.6169</v>
      </c>
      <c r="J121" s="33">
        <v>0.6169</v>
      </c>
      <c r="K121" s="33">
        <f t="shared" si="2"/>
        <v>0</v>
      </c>
      <c r="L121" s="33">
        <f t="shared" si="3"/>
        <v>0.75490000000000002</v>
      </c>
      <c r="M121" s="33">
        <v>0.08</v>
      </c>
      <c r="N121" s="33">
        <v>5.800000000000001E-2</v>
      </c>
      <c r="O121" s="33">
        <v>0</v>
      </c>
    </row>
    <row r="122" spans="1:15" x14ac:dyDescent="0.3">
      <c r="A122">
        <v>31901</v>
      </c>
      <c r="B122" t="s">
        <v>127</v>
      </c>
      <c r="C122" s="32">
        <v>8341401658</v>
      </c>
      <c r="D122" s="32">
        <v>8341401658</v>
      </c>
      <c r="E122" s="32">
        <v>1291778446</v>
      </c>
      <c r="F122" s="32">
        <f>_xlfn.IFNA(VLOOKUP($A122,'311 &amp; 313 expiration'!A:C,2,FALSE),0)</f>
        <v>0</v>
      </c>
      <c r="G122" s="32">
        <f>_xlfn.IFNA(VLOOKUP($A122,'311 &amp; 313 expiration'!A:C,3,FALSE),0)</f>
        <v>0</v>
      </c>
      <c r="H122" s="33">
        <v>0.78690000000000004</v>
      </c>
      <c r="I122" s="33">
        <v>0.6169</v>
      </c>
      <c r="J122" s="33">
        <v>0.6169</v>
      </c>
      <c r="K122" s="33">
        <f t="shared" si="2"/>
        <v>0</v>
      </c>
      <c r="L122" s="33">
        <f t="shared" si="3"/>
        <v>0.78690000000000004</v>
      </c>
      <c r="M122" s="33">
        <v>0.08</v>
      </c>
      <c r="N122" s="33">
        <v>0.09</v>
      </c>
      <c r="O122" s="33">
        <v>2.7755575615628914E-17</v>
      </c>
    </row>
    <row r="123" spans="1:15" x14ac:dyDescent="0.3">
      <c r="A123">
        <v>31903</v>
      </c>
      <c r="B123" t="s">
        <v>128</v>
      </c>
      <c r="C123" s="32">
        <v>5035983220</v>
      </c>
      <c r="D123" s="32">
        <v>5035983220</v>
      </c>
      <c r="E123" s="32">
        <v>739395116</v>
      </c>
      <c r="F123" s="32">
        <f>_xlfn.IFNA(VLOOKUP($A123,'311 &amp; 313 expiration'!A:C,2,FALSE),0)</f>
        <v>0</v>
      </c>
      <c r="G123" s="32">
        <f>_xlfn.IFNA(VLOOKUP($A123,'311 &amp; 313 expiration'!A:C,3,FALSE),0)</f>
        <v>0</v>
      </c>
      <c r="H123" s="33">
        <v>0.75519999999999998</v>
      </c>
      <c r="I123" s="33">
        <v>0.6169</v>
      </c>
      <c r="J123" s="33">
        <v>0.6169</v>
      </c>
      <c r="K123" s="33">
        <f t="shared" si="2"/>
        <v>0</v>
      </c>
      <c r="L123" s="33">
        <f t="shared" si="3"/>
        <v>0.75519999999999998</v>
      </c>
      <c r="M123" s="33">
        <v>0.08</v>
      </c>
      <c r="N123" s="33">
        <v>5.8299999999999977E-2</v>
      </c>
      <c r="O123" s="33">
        <v>0</v>
      </c>
    </row>
    <row r="124" spans="1:15" x14ac:dyDescent="0.3">
      <c r="A124">
        <v>31905</v>
      </c>
      <c r="B124" t="s">
        <v>129</v>
      </c>
      <c r="C124" s="32">
        <v>793328816</v>
      </c>
      <c r="D124" s="32">
        <v>793328816</v>
      </c>
      <c r="E124" s="32">
        <v>123561814</v>
      </c>
      <c r="F124" s="32">
        <f>_xlfn.IFNA(VLOOKUP($A124,'311 &amp; 313 expiration'!A:C,2,FALSE),0)</f>
        <v>0</v>
      </c>
      <c r="G124" s="32">
        <f>_xlfn.IFNA(VLOOKUP($A124,'311 &amp; 313 expiration'!A:C,3,FALSE),0)</f>
        <v>0</v>
      </c>
      <c r="H124" s="33">
        <v>0.74950000000000006</v>
      </c>
      <c r="I124" s="33">
        <v>0.61120000000000008</v>
      </c>
      <c r="J124" s="33">
        <v>0.61120000000000008</v>
      </c>
      <c r="K124" s="33">
        <f t="shared" si="2"/>
        <v>0</v>
      </c>
      <c r="L124" s="33">
        <f t="shared" si="3"/>
        <v>0.74950000000000006</v>
      </c>
      <c r="M124" s="33">
        <v>0.08</v>
      </c>
      <c r="N124" s="33">
        <v>5.8299999999999977E-2</v>
      </c>
      <c r="O124" s="33">
        <v>0</v>
      </c>
    </row>
    <row r="125" spans="1:15" x14ac:dyDescent="0.3">
      <c r="A125">
        <v>31906</v>
      </c>
      <c r="B125" t="s">
        <v>130</v>
      </c>
      <c r="C125" s="32">
        <v>3349025689</v>
      </c>
      <c r="D125" s="32">
        <v>3349025689</v>
      </c>
      <c r="E125" s="32">
        <v>594877142</v>
      </c>
      <c r="F125" s="32">
        <f>_xlfn.IFNA(VLOOKUP($A125,'311 &amp; 313 expiration'!A:C,2,FALSE),0)</f>
        <v>0</v>
      </c>
      <c r="G125" s="32">
        <f>_xlfn.IFNA(VLOOKUP($A125,'311 &amp; 313 expiration'!A:C,3,FALSE),0)</f>
        <v>0</v>
      </c>
      <c r="H125" s="33">
        <v>0.75519999999999998</v>
      </c>
      <c r="I125" s="33">
        <v>0.6169</v>
      </c>
      <c r="J125" s="33">
        <v>0.6169</v>
      </c>
      <c r="K125" s="33">
        <f t="shared" si="2"/>
        <v>0</v>
      </c>
      <c r="L125" s="33">
        <f t="shared" si="3"/>
        <v>0.75519999999999998</v>
      </c>
      <c r="M125" s="33">
        <v>0.08</v>
      </c>
      <c r="N125" s="33">
        <v>5.8299999999999977E-2</v>
      </c>
      <c r="O125" s="33">
        <v>0</v>
      </c>
    </row>
    <row r="126" spans="1:15" x14ac:dyDescent="0.3">
      <c r="A126">
        <v>31909</v>
      </c>
      <c r="B126" t="s">
        <v>131</v>
      </c>
      <c r="C126" s="32">
        <v>7159683813</v>
      </c>
      <c r="D126" s="32">
        <v>7159683813</v>
      </c>
      <c r="E126" s="32">
        <v>200034576</v>
      </c>
      <c r="F126" s="32">
        <f>_xlfn.IFNA(VLOOKUP($A126,'311 &amp; 313 expiration'!A:C,2,FALSE),0)</f>
        <v>0</v>
      </c>
      <c r="G126" s="32">
        <f>_xlfn.IFNA(VLOOKUP($A126,'311 &amp; 313 expiration'!A:C,3,FALSE),0)</f>
        <v>0</v>
      </c>
      <c r="H126" s="33">
        <v>0.67980000000000007</v>
      </c>
      <c r="I126" s="33">
        <v>0.57979999999999998</v>
      </c>
      <c r="J126" s="33">
        <v>0.57979999999999998</v>
      </c>
      <c r="K126" s="33">
        <f t="shared" si="2"/>
        <v>0</v>
      </c>
      <c r="L126" s="33">
        <f t="shared" si="3"/>
        <v>0.67980000000000007</v>
      </c>
      <c r="M126" s="33">
        <v>0.08</v>
      </c>
      <c r="N126" s="33">
        <v>2.0000000000000087E-2</v>
      </c>
      <c r="O126" s="33">
        <v>0</v>
      </c>
    </row>
    <row r="127" spans="1:15" x14ac:dyDescent="0.3">
      <c r="A127">
        <v>31911</v>
      </c>
      <c r="B127" t="s">
        <v>132</v>
      </c>
      <c r="C127" s="32">
        <v>473760378</v>
      </c>
      <c r="D127" s="32">
        <v>473760378</v>
      </c>
      <c r="E127" s="32">
        <v>48686952</v>
      </c>
      <c r="F127" s="32">
        <f>_xlfn.IFNA(VLOOKUP($A127,'311 &amp; 313 expiration'!A:C,2,FALSE),0)</f>
        <v>0</v>
      </c>
      <c r="G127" s="32">
        <f>_xlfn.IFNA(VLOOKUP($A127,'311 &amp; 313 expiration'!A:C,3,FALSE),0)</f>
        <v>0</v>
      </c>
      <c r="H127" s="33">
        <v>0.78690000000000004</v>
      </c>
      <c r="I127" s="33">
        <v>0.6169</v>
      </c>
      <c r="J127" s="33">
        <v>0.6169</v>
      </c>
      <c r="K127" s="33">
        <f t="shared" si="2"/>
        <v>0</v>
      </c>
      <c r="L127" s="33">
        <f t="shared" si="3"/>
        <v>0.78690000000000004</v>
      </c>
      <c r="M127" s="33">
        <v>0.08</v>
      </c>
      <c r="N127" s="33">
        <v>0.09</v>
      </c>
      <c r="O127" s="33">
        <v>2.7755575615628914E-17</v>
      </c>
    </row>
    <row r="128" spans="1:15" x14ac:dyDescent="0.3">
      <c r="A128">
        <v>31912</v>
      </c>
      <c r="B128" t="s">
        <v>133</v>
      </c>
      <c r="C128" s="32">
        <v>1677049536</v>
      </c>
      <c r="D128" s="32">
        <v>1677049536</v>
      </c>
      <c r="E128" s="32">
        <v>220624848</v>
      </c>
      <c r="F128" s="32">
        <f>_xlfn.IFNA(VLOOKUP($A128,'311 &amp; 313 expiration'!A:C,2,FALSE),0)</f>
        <v>0</v>
      </c>
      <c r="G128" s="32">
        <f>_xlfn.IFNA(VLOOKUP($A128,'311 &amp; 313 expiration'!A:C,3,FALSE),0)</f>
        <v>0</v>
      </c>
      <c r="H128" s="33">
        <v>0.78690000000000004</v>
      </c>
      <c r="I128" s="33">
        <v>0.6169</v>
      </c>
      <c r="J128" s="33">
        <v>0.6169</v>
      </c>
      <c r="K128" s="33">
        <f t="shared" si="2"/>
        <v>0</v>
      </c>
      <c r="L128" s="33">
        <f t="shared" si="3"/>
        <v>0.78690000000000004</v>
      </c>
      <c r="M128" s="33">
        <v>0.08</v>
      </c>
      <c r="N128" s="33">
        <v>0.09</v>
      </c>
      <c r="O128" s="33">
        <v>2.7755575615628914E-17</v>
      </c>
    </row>
    <row r="129" spans="1:15" x14ac:dyDescent="0.3">
      <c r="A129">
        <v>31913</v>
      </c>
      <c r="B129" t="s">
        <v>134</v>
      </c>
      <c r="C129" s="32">
        <v>104420789</v>
      </c>
      <c r="D129" s="32">
        <v>104420789</v>
      </c>
      <c r="E129" s="32">
        <v>8856524</v>
      </c>
      <c r="F129" s="32">
        <f>_xlfn.IFNA(VLOOKUP($A129,'311 &amp; 313 expiration'!A:C,2,FALSE),0)</f>
        <v>0</v>
      </c>
      <c r="G129" s="32">
        <f>_xlfn.IFNA(VLOOKUP($A129,'311 &amp; 313 expiration'!A:C,3,FALSE),0)</f>
        <v>0</v>
      </c>
      <c r="H129" s="33">
        <v>0.80220000000000002</v>
      </c>
      <c r="I129" s="33">
        <v>0.63219999999999998</v>
      </c>
      <c r="J129" s="33">
        <v>0.63219999999999998</v>
      </c>
      <c r="K129" s="33">
        <f t="shared" si="2"/>
        <v>0</v>
      </c>
      <c r="L129" s="33">
        <f t="shared" si="3"/>
        <v>0.80220000000000002</v>
      </c>
      <c r="M129" s="33">
        <v>0.08</v>
      </c>
      <c r="N129" s="33">
        <v>0.09</v>
      </c>
      <c r="O129" s="33">
        <v>2.7755575615628914E-17</v>
      </c>
    </row>
    <row r="130" spans="1:15" x14ac:dyDescent="0.3">
      <c r="A130">
        <v>31914</v>
      </c>
      <c r="B130" t="s">
        <v>135</v>
      </c>
      <c r="C130" s="32">
        <v>157523346</v>
      </c>
      <c r="D130" s="32">
        <v>157523346</v>
      </c>
      <c r="E130" s="32">
        <v>20362184</v>
      </c>
      <c r="F130" s="32">
        <f>_xlfn.IFNA(VLOOKUP($A130,'311 &amp; 313 expiration'!A:C,2,FALSE),0)</f>
        <v>0</v>
      </c>
      <c r="G130" s="32">
        <f>_xlfn.IFNA(VLOOKUP($A130,'311 &amp; 313 expiration'!A:C,3,FALSE),0)</f>
        <v>0</v>
      </c>
      <c r="H130" s="33">
        <v>0.78690000000000004</v>
      </c>
      <c r="I130" s="33">
        <v>0.6169</v>
      </c>
      <c r="J130" s="33">
        <v>0.6169</v>
      </c>
      <c r="K130" s="33">
        <f t="shared" si="2"/>
        <v>0</v>
      </c>
      <c r="L130" s="33">
        <f t="shared" si="3"/>
        <v>0.78690000000000004</v>
      </c>
      <c r="M130" s="33">
        <v>0.08</v>
      </c>
      <c r="N130" s="33">
        <v>0.09</v>
      </c>
      <c r="O130" s="33">
        <v>2.7755575615628914E-17</v>
      </c>
    </row>
    <row r="131" spans="1:15" x14ac:dyDescent="0.3">
      <c r="A131">
        <v>31916</v>
      </c>
      <c r="B131" t="s">
        <v>1068</v>
      </c>
      <c r="C131" s="32">
        <v>0</v>
      </c>
      <c r="D131" s="32">
        <v>0</v>
      </c>
      <c r="E131" s="32">
        <v>0</v>
      </c>
      <c r="F131" s="32">
        <f>_xlfn.IFNA(VLOOKUP($A131,'311 &amp; 313 expiration'!A:C,2,FALSE),0)</f>
        <v>0</v>
      </c>
      <c r="G131" s="32">
        <f>_xlfn.IFNA(VLOOKUP($A131,'311 &amp; 313 expiration'!A:C,3,FALSE),0)</f>
        <v>0</v>
      </c>
      <c r="H131" s="33">
        <v>4.9200000000000001E-2</v>
      </c>
      <c r="I131" s="33">
        <v>4.9200000000000001E-2</v>
      </c>
      <c r="J131" s="33">
        <v>4.9200000000000001E-2</v>
      </c>
      <c r="K131" s="33">
        <f t="shared" ref="K131:K194" si="4">J131-I131</f>
        <v>0</v>
      </c>
      <c r="L131" s="33">
        <f t="shared" ref="L131:L194" si="5">H131-K131</f>
        <v>4.9200000000000001E-2</v>
      </c>
      <c r="M131" s="33">
        <v>0</v>
      </c>
      <c r="N131" s="33">
        <v>0</v>
      </c>
      <c r="O131" s="33">
        <v>0</v>
      </c>
    </row>
    <row r="132" spans="1:15" x14ac:dyDescent="0.3">
      <c r="A132">
        <v>32902</v>
      </c>
      <c r="B132" t="s">
        <v>136</v>
      </c>
      <c r="C132" s="32">
        <v>1236668047</v>
      </c>
      <c r="D132" s="32">
        <v>1236668047</v>
      </c>
      <c r="E132" s="32">
        <v>148689422</v>
      </c>
      <c r="F132" s="32">
        <f>_xlfn.IFNA(VLOOKUP($A132,'311 &amp; 313 expiration'!A:C,2,FALSE),0)</f>
        <v>0</v>
      </c>
      <c r="G132" s="32">
        <f>_xlfn.IFNA(VLOOKUP($A132,'311 &amp; 313 expiration'!A:C,3,FALSE),0)</f>
        <v>0</v>
      </c>
      <c r="H132" s="33">
        <v>0.66690000000000005</v>
      </c>
      <c r="I132" s="33">
        <v>0.6169</v>
      </c>
      <c r="J132" s="33">
        <v>0.6169</v>
      </c>
      <c r="K132" s="33">
        <f t="shared" si="4"/>
        <v>0</v>
      </c>
      <c r="L132" s="33">
        <f t="shared" si="5"/>
        <v>0.66690000000000005</v>
      </c>
      <c r="M132" s="33">
        <v>5.0000000000000044E-2</v>
      </c>
      <c r="N132" s="33">
        <v>0</v>
      </c>
      <c r="O132" s="33">
        <v>0</v>
      </c>
    </row>
    <row r="133" spans="1:15" x14ac:dyDescent="0.3">
      <c r="A133">
        <v>33901</v>
      </c>
      <c r="B133" t="s">
        <v>137</v>
      </c>
      <c r="C133" s="32">
        <v>274246753</v>
      </c>
      <c r="D133" s="32">
        <v>274246753</v>
      </c>
      <c r="E133" s="32">
        <v>8165992</v>
      </c>
      <c r="F133" s="32">
        <f>_xlfn.IFNA(VLOOKUP($A133,'311 &amp; 313 expiration'!A:C,2,FALSE),0)</f>
        <v>0</v>
      </c>
      <c r="G133" s="32">
        <f>_xlfn.IFNA(VLOOKUP($A133,'311 &amp; 313 expiration'!A:C,3,FALSE),0)</f>
        <v>0</v>
      </c>
      <c r="H133" s="33">
        <v>0.69220000000000004</v>
      </c>
      <c r="I133" s="33">
        <v>0.63219999999999998</v>
      </c>
      <c r="J133" s="33">
        <v>0.63219999999999998</v>
      </c>
      <c r="K133" s="33">
        <f t="shared" si="4"/>
        <v>0</v>
      </c>
      <c r="L133" s="33">
        <f t="shared" si="5"/>
        <v>0.69220000000000004</v>
      </c>
      <c r="M133" s="33">
        <v>6.0000000000000053E-2</v>
      </c>
      <c r="N133" s="33">
        <v>0</v>
      </c>
      <c r="O133" s="33">
        <v>0</v>
      </c>
    </row>
    <row r="134" spans="1:15" x14ac:dyDescent="0.3">
      <c r="A134">
        <v>33902</v>
      </c>
      <c r="B134" t="s">
        <v>138</v>
      </c>
      <c r="C134" s="32">
        <v>597164096</v>
      </c>
      <c r="D134" s="32">
        <v>586406531</v>
      </c>
      <c r="E134" s="32">
        <v>72625320</v>
      </c>
      <c r="F134" s="32">
        <f>_xlfn.IFNA(VLOOKUP($A134,'311 &amp; 313 expiration'!A:C,2,FALSE),0)</f>
        <v>0</v>
      </c>
      <c r="G134" s="32">
        <f>_xlfn.IFNA(VLOOKUP($A134,'311 &amp; 313 expiration'!A:C,3,FALSE),0)</f>
        <v>0</v>
      </c>
      <c r="H134" s="33">
        <v>0.68220000000000003</v>
      </c>
      <c r="I134" s="33">
        <v>0.63219999999999998</v>
      </c>
      <c r="J134" s="33">
        <v>0.63219999999999998</v>
      </c>
      <c r="K134" s="33">
        <f t="shared" si="4"/>
        <v>0</v>
      </c>
      <c r="L134" s="33">
        <f t="shared" si="5"/>
        <v>0.68220000000000003</v>
      </c>
      <c r="M134" s="33">
        <v>5.0000000000000044E-2</v>
      </c>
      <c r="N134" s="33">
        <v>0</v>
      </c>
      <c r="O134" s="33">
        <v>0</v>
      </c>
    </row>
    <row r="135" spans="1:15" x14ac:dyDescent="0.3">
      <c r="A135">
        <v>33904</v>
      </c>
      <c r="B135" t="s">
        <v>139</v>
      </c>
      <c r="C135" s="32">
        <v>318110399</v>
      </c>
      <c r="D135" s="32">
        <v>316940339</v>
      </c>
      <c r="E135" s="32">
        <v>17552006</v>
      </c>
      <c r="F135" s="32">
        <f>_xlfn.IFNA(VLOOKUP($A135,'311 &amp; 313 expiration'!A:C,2,FALSE),0)</f>
        <v>0</v>
      </c>
      <c r="G135" s="32">
        <f>_xlfn.IFNA(VLOOKUP($A135,'311 &amp; 313 expiration'!A:C,3,FALSE),0)</f>
        <v>0</v>
      </c>
      <c r="H135" s="33">
        <v>0.68220000000000003</v>
      </c>
      <c r="I135" s="33">
        <v>0.63219999999999998</v>
      </c>
      <c r="J135" s="33">
        <v>0.63219999999999998</v>
      </c>
      <c r="K135" s="33">
        <f t="shared" si="4"/>
        <v>0</v>
      </c>
      <c r="L135" s="33">
        <f t="shared" si="5"/>
        <v>0.68220000000000003</v>
      </c>
      <c r="M135" s="33">
        <v>5.0000000000000044E-2</v>
      </c>
      <c r="N135" s="33">
        <v>0</v>
      </c>
      <c r="O135" s="33">
        <v>0</v>
      </c>
    </row>
    <row r="136" spans="1:15" x14ac:dyDescent="0.3">
      <c r="A136">
        <v>34901</v>
      </c>
      <c r="B136" t="s">
        <v>140</v>
      </c>
      <c r="C136" s="32">
        <v>649573427</v>
      </c>
      <c r="D136" s="32">
        <v>649573427</v>
      </c>
      <c r="E136" s="32">
        <v>131522580</v>
      </c>
      <c r="F136" s="32">
        <f>_xlfn.IFNA(VLOOKUP($A136,'311 &amp; 313 expiration'!A:C,2,FALSE),0)</f>
        <v>0</v>
      </c>
      <c r="G136" s="32">
        <f>_xlfn.IFNA(VLOOKUP($A136,'311 &amp; 313 expiration'!A:C,3,FALSE),0)</f>
        <v>0</v>
      </c>
      <c r="H136" s="33">
        <v>0.76219999999999999</v>
      </c>
      <c r="I136" s="33">
        <v>0.62390000000000001</v>
      </c>
      <c r="J136" s="33">
        <v>0.62390000000000001</v>
      </c>
      <c r="K136" s="33">
        <f t="shared" si="4"/>
        <v>0</v>
      </c>
      <c r="L136" s="33">
        <f t="shared" si="5"/>
        <v>0.76219999999999999</v>
      </c>
      <c r="M136" s="33">
        <v>0.08</v>
      </c>
      <c r="N136" s="33">
        <v>5.8299999999999977E-2</v>
      </c>
      <c r="O136" s="33">
        <v>0</v>
      </c>
    </row>
    <row r="137" spans="1:15" x14ac:dyDescent="0.3">
      <c r="A137">
        <v>34902</v>
      </c>
      <c r="B137" t="s">
        <v>141</v>
      </c>
      <c r="C137" s="32">
        <v>136310315</v>
      </c>
      <c r="D137" s="32">
        <v>136310315</v>
      </c>
      <c r="E137" s="32">
        <v>16944662</v>
      </c>
      <c r="F137" s="32">
        <f>_xlfn.IFNA(VLOOKUP($A137,'311 &amp; 313 expiration'!A:C,2,FALSE),0)</f>
        <v>0</v>
      </c>
      <c r="G137" s="32">
        <f>_xlfn.IFNA(VLOOKUP($A137,'311 &amp; 313 expiration'!A:C,3,FALSE),0)</f>
        <v>0</v>
      </c>
      <c r="H137" s="33">
        <v>0.75519999999999998</v>
      </c>
      <c r="I137" s="33">
        <v>0.6169</v>
      </c>
      <c r="J137" s="33">
        <v>0.6169</v>
      </c>
      <c r="K137" s="33">
        <f t="shared" si="4"/>
        <v>0</v>
      </c>
      <c r="L137" s="33">
        <f t="shared" si="5"/>
        <v>0.75519999999999998</v>
      </c>
      <c r="M137" s="33">
        <v>0.08</v>
      </c>
      <c r="N137" s="33">
        <v>5.8299999999999977E-2</v>
      </c>
      <c r="O137" s="33">
        <v>0</v>
      </c>
    </row>
    <row r="138" spans="1:15" x14ac:dyDescent="0.3">
      <c r="A138">
        <v>34903</v>
      </c>
      <c r="B138" t="s">
        <v>142</v>
      </c>
      <c r="C138" s="32">
        <v>345944302</v>
      </c>
      <c r="D138" s="32">
        <v>345944302</v>
      </c>
      <c r="E138" s="32">
        <v>51549060</v>
      </c>
      <c r="F138" s="32">
        <f>_xlfn.IFNA(VLOOKUP($A138,'311 &amp; 313 expiration'!A:C,2,FALSE),0)</f>
        <v>0</v>
      </c>
      <c r="G138" s="32">
        <f>_xlfn.IFNA(VLOOKUP($A138,'311 &amp; 313 expiration'!A:C,3,FALSE),0)</f>
        <v>0</v>
      </c>
      <c r="H138" s="33">
        <v>0.67420000000000002</v>
      </c>
      <c r="I138" s="33">
        <v>0.56890000000000007</v>
      </c>
      <c r="J138" s="33">
        <v>0.56890000000000007</v>
      </c>
      <c r="K138" s="33">
        <f t="shared" si="4"/>
        <v>0</v>
      </c>
      <c r="L138" s="33">
        <f t="shared" si="5"/>
        <v>0.67420000000000002</v>
      </c>
      <c r="M138" s="33">
        <v>0.08</v>
      </c>
      <c r="N138" s="33">
        <v>2.5299999999999948E-2</v>
      </c>
      <c r="O138" s="33">
        <v>0</v>
      </c>
    </row>
    <row r="139" spans="1:15" x14ac:dyDescent="0.3">
      <c r="A139">
        <v>34905</v>
      </c>
      <c r="B139" t="s">
        <v>143</v>
      </c>
      <c r="C139" s="32">
        <v>471666106</v>
      </c>
      <c r="D139" s="32">
        <v>471666106</v>
      </c>
      <c r="E139" s="32">
        <v>64933880</v>
      </c>
      <c r="F139" s="32">
        <f>_xlfn.IFNA(VLOOKUP($A139,'311 &amp; 313 expiration'!A:C,2,FALSE),0)</f>
        <v>0</v>
      </c>
      <c r="G139" s="32">
        <f>_xlfn.IFNA(VLOOKUP($A139,'311 &amp; 313 expiration'!A:C,3,FALSE),0)</f>
        <v>0</v>
      </c>
      <c r="H139" s="33">
        <v>0.75519999999999998</v>
      </c>
      <c r="I139" s="33">
        <v>0.6169</v>
      </c>
      <c r="J139" s="33">
        <v>0.6169</v>
      </c>
      <c r="K139" s="33">
        <f t="shared" si="4"/>
        <v>0</v>
      </c>
      <c r="L139" s="33">
        <f t="shared" si="5"/>
        <v>0.75519999999999998</v>
      </c>
      <c r="M139" s="33">
        <v>0.08</v>
      </c>
      <c r="N139" s="33">
        <v>5.8299999999999977E-2</v>
      </c>
      <c r="O139" s="33">
        <v>0</v>
      </c>
    </row>
    <row r="140" spans="1:15" x14ac:dyDescent="0.3">
      <c r="A140">
        <v>34906</v>
      </c>
      <c r="B140" t="s">
        <v>144</v>
      </c>
      <c r="C140" s="32">
        <v>41299466</v>
      </c>
      <c r="D140" s="32">
        <v>41299466</v>
      </c>
      <c r="E140" s="32">
        <v>7793514</v>
      </c>
      <c r="F140" s="32">
        <f>_xlfn.IFNA(VLOOKUP($A140,'311 &amp; 313 expiration'!A:C,2,FALSE),0)</f>
        <v>0</v>
      </c>
      <c r="G140" s="32">
        <f>_xlfn.IFNA(VLOOKUP($A140,'311 &amp; 313 expiration'!A:C,3,FALSE),0)</f>
        <v>0</v>
      </c>
      <c r="H140" s="33">
        <v>0.66920000000000002</v>
      </c>
      <c r="I140" s="33">
        <v>0.61920000000000008</v>
      </c>
      <c r="J140" s="33">
        <v>0.61920000000000008</v>
      </c>
      <c r="K140" s="33">
        <f t="shared" si="4"/>
        <v>0</v>
      </c>
      <c r="L140" s="33">
        <f t="shared" si="5"/>
        <v>0.66920000000000002</v>
      </c>
      <c r="M140" s="33">
        <v>4.9999999999999933E-2</v>
      </c>
      <c r="N140" s="33">
        <v>0</v>
      </c>
      <c r="O140" s="33">
        <v>0</v>
      </c>
    </row>
    <row r="141" spans="1:15" x14ac:dyDescent="0.3">
      <c r="A141">
        <v>34907</v>
      </c>
      <c r="B141" t="s">
        <v>145</v>
      </c>
      <c r="C141" s="32">
        <v>622253740</v>
      </c>
      <c r="D141" s="32">
        <v>612486598</v>
      </c>
      <c r="E141" s="32">
        <v>76020170</v>
      </c>
      <c r="F141" s="32">
        <f>_xlfn.IFNA(VLOOKUP($A141,'311 &amp; 313 expiration'!A:C,2,FALSE),0)</f>
        <v>0</v>
      </c>
      <c r="G141" s="32">
        <f>_xlfn.IFNA(VLOOKUP($A141,'311 &amp; 313 expiration'!A:C,3,FALSE),0)</f>
        <v>0</v>
      </c>
      <c r="H141" s="33">
        <v>0.77050000000000007</v>
      </c>
      <c r="I141" s="33">
        <v>0.63219999999999998</v>
      </c>
      <c r="J141" s="33">
        <v>0.63219999999999998</v>
      </c>
      <c r="K141" s="33">
        <f t="shared" si="4"/>
        <v>0</v>
      </c>
      <c r="L141" s="33">
        <f t="shared" si="5"/>
        <v>0.77050000000000007</v>
      </c>
      <c r="M141" s="33">
        <v>0.08</v>
      </c>
      <c r="N141" s="33">
        <v>5.8300000000000088E-2</v>
      </c>
      <c r="O141" s="33">
        <v>0</v>
      </c>
    </row>
    <row r="142" spans="1:15" x14ac:dyDescent="0.3">
      <c r="A142">
        <v>34909</v>
      </c>
      <c r="B142" t="s">
        <v>146</v>
      </c>
      <c r="C142" s="32">
        <v>67510870</v>
      </c>
      <c r="D142" s="32">
        <v>67510870</v>
      </c>
      <c r="E142" s="32">
        <v>13884280</v>
      </c>
      <c r="F142" s="32">
        <f>_xlfn.IFNA(VLOOKUP($A142,'311 &amp; 313 expiration'!A:C,2,FALSE),0)</f>
        <v>0</v>
      </c>
      <c r="G142" s="32">
        <f>_xlfn.IFNA(VLOOKUP($A142,'311 &amp; 313 expiration'!A:C,3,FALSE),0)</f>
        <v>0</v>
      </c>
      <c r="H142" s="33">
        <v>0.75519999999999998</v>
      </c>
      <c r="I142" s="33">
        <v>0.6169</v>
      </c>
      <c r="J142" s="33">
        <v>0.6169</v>
      </c>
      <c r="K142" s="33">
        <f t="shared" si="4"/>
        <v>0</v>
      </c>
      <c r="L142" s="33">
        <f t="shared" si="5"/>
        <v>0.75519999999999998</v>
      </c>
      <c r="M142" s="33">
        <v>0.08</v>
      </c>
      <c r="N142" s="33">
        <v>5.8299999999999977E-2</v>
      </c>
      <c r="O142" s="33">
        <v>0</v>
      </c>
    </row>
    <row r="143" spans="1:15" x14ac:dyDescent="0.3">
      <c r="A143">
        <v>35901</v>
      </c>
      <c r="B143" t="s">
        <v>147</v>
      </c>
      <c r="C143" s="32">
        <v>632845430</v>
      </c>
      <c r="D143" s="32">
        <v>632845430</v>
      </c>
      <c r="E143" s="32">
        <v>20128472</v>
      </c>
      <c r="F143" s="32">
        <f>_xlfn.IFNA(VLOOKUP($A143,'311 &amp; 313 expiration'!A:C,2,FALSE),0)</f>
        <v>0</v>
      </c>
      <c r="G143" s="32">
        <f>_xlfn.IFNA(VLOOKUP($A143,'311 &amp; 313 expiration'!A:C,3,FALSE),0)</f>
        <v>0</v>
      </c>
      <c r="H143" s="33">
        <v>0.74470000000000003</v>
      </c>
      <c r="I143" s="33">
        <v>0.57469999999999999</v>
      </c>
      <c r="J143" s="33">
        <v>0.57469999999999999</v>
      </c>
      <c r="K143" s="33">
        <f t="shared" si="4"/>
        <v>0</v>
      </c>
      <c r="L143" s="33">
        <f t="shared" si="5"/>
        <v>0.74470000000000003</v>
      </c>
      <c r="M143" s="33">
        <v>0.08</v>
      </c>
      <c r="N143" s="33">
        <v>0.09</v>
      </c>
      <c r="O143" s="33">
        <v>2.7755575615628914E-17</v>
      </c>
    </row>
    <row r="144" spans="1:15" x14ac:dyDescent="0.3">
      <c r="A144">
        <v>35902</v>
      </c>
      <c r="B144" t="s">
        <v>148</v>
      </c>
      <c r="C144" s="32">
        <v>122228225</v>
      </c>
      <c r="D144" s="32">
        <v>122228225</v>
      </c>
      <c r="E144" s="32">
        <v>2517020</v>
      </c>
      <c r="F144" s="32">
        <f>_xlfn.IFNA(VLOOKUP($A144,'311 &amp; 313 expiration'!A:C,2,FALSE),0)</f>
        <v>0</v>
      </c>
      <c r="G144" s="32">
        <f>_xlfn.IFNA(VLOOKUP($A144,'311 &amp; 313 expiration'!A:C,3,FALSE),0)</f>
        <v>0</v>
      </c>
      <c r="H144" s="33">
        <v>0.72650000000000003</v>
      </c>
      <c r="I144" s="33">
        <v>0.58820000000000006</v>
      </c>
      <c r="J144" s="33">
        <v>0.58820000000000006</v>
      </c>
      <c r="K144" s="33">
        <f t="shared" si="4"/>
        <v>0</v>
      </c>
      <c r="L144" s="33">
        <f t="shared" si="5"/>
        <v>0.72650000000000003</v>
      </c>
      <c r="M144" s="33">
        <v>0.08</v>
      </c>
      <c r="N144" s="33">
        <v>5.8299999999999977E-2</v>
      </c>
      <c r="O144" s="33">
        <v>0</v>
      </c>
    </row>
    <row r="145" spans="1:15" x14ac:dyDescent="0.3">
      <c r="A145">
        <v>35903</v>
      </c>
      <c r="B145" t="s">
        <v>149</v>
      </c>
      <c r="C145" s="32">
        <v>87762232</v>
      </c>
      <c r="D145" s="32">
        <v>87762232</v>
      </c>
      <c r="E145" s="32">
        <v>10473622</v>
      </c>
      <c r="F145" s="32">
        <f>_xlfn.IFNA(VLOOKUP($A145,'311 &amp; 313 expiration'!A:C,2,FALSE),0)</f>
        <v>0</v>
      </c>
      <c r="G145" s="32">
        <f>_xlfn.IFNA(VLOOKUP($A145,'311 &amp; 313 expiration'!A:C,3,FALSE),0)</f>
        <v>0</v>
      </c>
      <c r="H145" s="33">
        <v>0.80220000000000002</v>
      </c>
      <c r="I145" s="33">
        <v>0.63219999999999998</v>
      </c>
      <c r="J145" s="33">
        <v>0.63219999999999998</v>
      </c>
      <c r="K145" s="33">
        <f t="shared" si="4"/>
        <v>0</v>
      </c>
      <c r="L145" s="33">
        <f t="shared" si="5"/>
        <v>0.80220000000000002</v>
      </c>
      <c r="M145" s="33">
        <v>0.08</v>
      </c>
      <c r="N145" s="33">
        <v>0.09</v>
      </c>
      <c r="O145" s="33">
        <v>2.7755575615628914E-17</v>
      </c>
    </row>
    <row r="146" spans="1:15" x14ac:dyDescent="0.3">
      <c r="A146">
        <v>36901</v>
      </c>
      <c r="B146" t="s">
        <v>150</v>
      </c>
      <c r="C146" s="32">
        <v>924539233</v>
      </c>
      <c r="D146" s="32">
        <v>879343513</v>
      </c>
      <c r="E146" s="32">
        <v>230980732</v>
      </c>
      <c r="F146" s="32">
        <f>_xlfn.IFNA(VLOOKUP($A146,'311 &amp; 313 expiration'!A:C,2,FALSE),0)</f>
        <v>0</v>
      </c>
      <c r="G146" s="32">
        <f>_xlfn.IFNA(VLOOKUP($A146,'311 &amp; 313 expiration'!A:C,3,FALSE),0)</f>
        <v>0</v>
      </c>
      <c r="H146" s="33">
        <v>0.67690000000000006</v>
      </c>
      <c r="I146" s="33">
        <v>0.6169</v>
      </c>
      <c r="J146" s="33">
        <v>0.6169</v>
      </c>
      <c r="K146" s="33">
        <f t="shared" si="4"/>
        <v>0</v>
      </c>
      <c r="L146" s="33">
        <f t="shared" si="5"/>
        <v>0.67690000000000006</v>
      </c>
      <c r="M146" s="33">
        <v>6.0000000000000053E-2</v>
      </c>
      <c r="N146" s="33">
        <v>0</v>
      </c>
      <c r="O146" s="33">
        <v>0</v>
      </c>
    </row>
    <row r="147" spans="1:15" x14ac:dyDescent="0.3">
      <c r="A147">
        <v>36902</v>
      </c>
      <c r="B147" t="s">
        <v>151</v>
      </c>
      <c r="C147" s="32">
        <v>14387264376</v>
      </c>
      <c r="D147" s="32">
        <v>14060276194</v>
      </c>
      <c r="E147" s="32">
        <v>1287686350</v>
      </c>
      <c r="F147" s="32">
        <f>_xlfn.IFNA(VLOOKUP($A147,'311 &amp; 313 expiration'!A:C,2,FALSE),0)</f>
        <v>0</v>
      </c>
      <c r="G147" s="32">
        <f>_xlfn.IFNA(VLOOKUP($A147,'311 &amp; 313 expiration'!A:C,3,FALSE),0)</f>
        <v>0</v>
      </c>
      <c r="H147" s="33">
        <v>0.80220000000000002</v>
      </c>
      <c r="I147" s="33">
        <v>0.63219999999999998</v>
      </c>
      <c r="J147" s="33">
        <v>0.63219999999999998</v>
      </c>
      <c r="K147" s="33">
        <f t="shared" si="4"/>
        <v>0</v>
      </c>
      <c r="L147" s="33">
        <f t="shared" si="5"/>
        <v>0.80220000000000002</v>
      </c>
      <c r="M147" s="33">
        <v>0.08</v>
      </c>
      <c r="N147" s="33">
        <v>0.09</v>
      </c>
      <c r="O147" s="33">
        <v>2.7755575615628914E-17</v>
      </c>
    </row>
    <row r="148" spans="1:15" x14ac:dyDescent="0.3">
      <c r="A148">
        <v>36903</v>
      </c>
      <c r="B148" t="s">
        <v>152</v>
      </c>
      <c r="C148" s="32">
        <v>486325047</v>
      </c>
      <c r="D148" s="32">
        <v>464790832</v>
      </c>
      <c r="E148" s="32">
        <v>123163848</v>
      </c>
      <c r="F148" s="32">
        <f>_xlfn.IFNA(VLOOKUP($A148,'311 &amp; 313 expiration'!A:C,2,FALSE),0)</f>
        <v>0</v>
      </c>
      <c r="G148" s="32">
        <f>_xlfn.IFNA(VLOOKUP($A148,'311 &amp; 313 expiration'!A:C,3,FALSE),0)</f>
        <v>0</v>
      </c>
      <c r="H148" s="33">
        <v>0.78690000000000004</v>
      </c>
      <c r="I148" s="33">
        <v>0.6169</v>
      </c>
      <c r="J148" s="33">
        <v>0.6169</v>
      </c>
      <c r="K148" s="33">
        <f t="shared" si="4"/>
        <v>0</v>
      </c>
      <c r="L148" s="33">
        <f t="shared" si="5"/>
        <v>0.78690000000000004</v>
      </c>
      <c r="M148" s="33">
        <v>0.08</v>
      </c>
      <c r="N148" s="33">
        <v>0.09</v>
      </c>
      <c r="O148" s="33">
        <v>2.7755575615628914E-17</v>
      </c>
    </row>
    <row r="149" spans="1:15" x14ac:dyDescent="0.3">
      <c r="A149">
        <v>37901</v>
      </c>
      <c r="B149" t="s">
        <v>153</v>
      </c>
      <c r="C149" s="32">
        <v>208189849</v>
      </c>
      <c r="D149" s="32">
        <v>208189849</v>
      </c>
      <c r="E149" s="32">
        <v>30739834</v>
      </c>
      <c r="F149" s="32">
        <f>_xlfn.IFNA(VLOOKUP($A149,'311 &amp; 313 expiration'!A:C,2,FALSE),0)</f>
        <v>0</v>
      </c>
      <c r="G149" s="32">
        <f>_xlfn.IFNA(VLOOKUP($A149,'311 &amp; 313 expiration'!A:C,3,FALSE),0)</f>
        <v>0</v>
      </c>
      <c r="H149" s="33">
        <v>0.78690000000000004</v>
      </c>
      <c r="I149" s="33">
        <v>0.6169</v>
      </c>
      <c r="J149" s="33">
        <v>0.6169</v>
      </c>
      <c r="K149" s="33">
        <f t="shared" si="4"/>
        <v>0</v>
      </c>
      <c r="L149" s="33">
        <f t="shared" si="5"/>
        <v>0.78690000000000004</v>
      </c>
      <c r="M149" s="33">
        <v>0.08</v>
      </c>
      <c r="N149" s="33">
        <v>0.09</v>
      </c>
      <c r="O149" s="33">
        <v>2.7755575615628914E-17</v>
      </c>
    </row>
    <row r="150" spans="1:15" x14ac:dyDescent="0.3">
      <c r="A150">
        <v>37904</v>
      </c>
      <c r="B150" t="s">
        <v>154</v>
      </c>
      <c r="C150" s="32">
        <v>1778111305</v>
      </c>
      <c r="D150" s="32">
        <v>1778111305</v>
      </c>
      <c r="E150" s="32">
        <v>262247170</v>
      </c>
      <c r="F150" s="32">
        <f>_xlfn.IFNA(VLOOKUP($A150,'311 &amp; 313 expiration'!A:C,2,FALSE),0)</f>
        <v>0</v>
      </c>
      <c r="G150" s="32">
        <f>_xlfn.IFNA(VLOOKUP($A150,'311 &amp; 313 expiration'!A:C,3,FALSE),0)</f>
        <v>0</v>
      </c>
      <c r="H150" s="33">
        <v>0.66690000000000005</v>
      </c>
      <c r="I150" s="33">
        <v>0.6169</v>
      </c>
      <c r="J150" s="33">
        <v>0.6169</v>
      </c>
      <c r="K150" s="33">
        <f t="shared" si="4"/>
        <v>0</v>
      </c>
      <c r="L150" s="33">
        <f t="shared" si="5"/>
        <v>0.66690000000000005</v>
      </c>
      <c r="M150" s="33">
        <v>5.0000000000000044E-2</v>
      </c>
      <c r="N150" s="33">
        <v>0</v>
      </c>
      <c r="O150" s="33">
        <v>0</v>
      </c>
    </row>
    <row r="151" spans="1:15" x14ac:dyDescent="0.3">
      <c r="A151">
        <v>37907</v>
      </c>
      <c r="B151" t="s">
        <v>155</v>
      </c>
      <c r="C151" s="32">
        <v>594920382</v>
      </c>
      <c r="D151" s="32">
        <v>594920382</v>
      </c>
      <c r="E151" s="32">
        <v>119931212</v>
      </c>
      <c r="F151" s="32">
        <f>_xlfn.IFNA(VLOOKUP($A151,'311 &amp; 313 expiration'!A:C,2,FALSE),0)</f>
        <v>0</v>
      </c>
      <c r="G151" s="32">
        <f>_xlfn.IFNA(VLOOKUP($A151,'311 &amp; 313 expiration'!A:C,3,FALSE),0)</f>
        <v>0</v>
      </c>
      <c r="H151" s="33">
        <v>0.66690000000000005</v>
      </c>
      <c r="I151" s="33">
        <v>0.6169</v>
      </c>
      <c r="J151" s="33">
        <v>0.6169</v>
      </c>
      <c r="K151" s="33">
        <f t="shared" si="4"/>
        <v>0</v>
      </c>
      <c r="L151" s="33">
        <f t="shared" si="5"/>
        <v>0.66690000000000005</v>
      </c>
      <c r="M151" s="33">
        <v>5.0000000000000044E-2</v>
      </c>
      <c r="N151" s="33">
        <v>0</v>
      </c>
      <c r="O151" s="33">
        <v>0</v>
      </c>
    </row>
    <row r="152" spans="1:15" x14ac:dyDescent="0.3">
      <c r="A152">
        <v>37908</v>
      </c>
      <c r="B152" t="s">
        <v>156</v>
      </c>
      <c r="C152" s="32">
        <v>115941786</v>
      </c>
      <c r="D152" s="32">
        <v>115941786</v>
      </c>
      <c r="E152" s="32">
        <v>11394194</v>
      </c>
      <c r="F152" s="32">
        <f>_xlfn.IFNA(VLOOKUP($A152,'311 &amp; 313 expiration'!A:C,2,FALSE),0)</f>
        <v>0</v>
      </c>
      <c r="G152" s="32">
        <f>_xlfn.IFNA(VLOOKUP($A152,'311 &amp; 313 expiration'!A:C,3,FALSE),0)</f>
        <v>0</v>
      </c>
      <c r="H152" s="33">
        <v>0.74690000000000001</v>
      </c>
      <c r="I152" s="33">
        <v>0.6169</v>
      </c>
      <c r="J152" s="33">
        <v>0.6169</v>
      </c>
      <c r="K152" s="33">
        <f t="shared" si="4"/>
        <v>0</v>
      </c>
      <c r="L152" s="33">
        <f t="shared" si="5"/>
        <v>0.74690000000000001</v>
      </c>
      <c r="M152" s="33">
        <v>0.08</v>
      </c>
      <c r="N152" s="33">
        <v>0.05</v>
      </c>
      <c r="O152" s="33">
        <v>0</v>
      </c>
    </row>
    <row r="153" spans="1:15" x14ac:dyDescent="0.3">
      <c r="A153">
        <v>37909</v>
      </c>
      <c r="B153" t="s">
        <v>157</v>
      </c>
      <c r="C153" s="32">
        <v>122439867</v>
      </c>
      <c r="D153" s="32">
        <v>122439867</v>
      </c>
      <c r="E153" s="32">
        <v>15289340</v>
      </c>
      <c r="F153" s="32">
        <f>_xlfn.IFNA(VLOOKUP($A153,'311 &amp; 313 expiration'!A:C,2,FALSE),0)</f>
        <v>0</v>
      </c>
      <c r="G153" s="32">
        <f>_xlfn.IFNA(VLOOKUP($A153,'311 &amp; 313 expiration'!A:C,3,FALSE),0)</f>
        <v>0</v>
      </c>
      <c r="H153" s="33">
        <v>0.75750000000000006</v>
      </c>
      <c r="I153" s="33">
        <v>0.61920000000000008</v>
      </c>
      <c r="J153" s="33">
        <v>0.61920000000000008</v>
      </c>
      <c r="K153" s="33">
        <f t="shared" si="4"/>
        <v>0</v>
      </c>
      <c r="L153" s="33">
        <f t="shared" si="5"/>
        <v>0.75750000000000006</v>
      </c>
      <c r="M153" s="33">
        <v>0.08</v>
      </c>
      <c r="N153" s="33">
        <v>5.8299999999999977E-2</v>
      </c>
      <c r="O153" s="33">
        <v>0</v>
      </c>
    </row>
    <row r="154" spans="1:15" x14ac:dyDescent="0.3">
      <c r="A154">
        <v>38901</v>
      </c>
      <c r="B154" t="s">
        <v>158</v>
      </c>
      <c r="C154" s="32">
        <v>1109411015</v>
      </c>
      <c r="D154" s="32">
        <v>1109411015</v>
      </c>
      <c r="E154" s="32">
        <v>35076552</v>
      </c>
      <c r="F154" s="32">
        <f>_xlfn.IFNA(VLOOKUP($A154,'311 &amp; 313 expiration'!A:C,2,FALSE),0)</f>
        <v>0</v>
      </c>
      <c r="G154" s="32">
        <f>_xlfn.IFNA(VLOOKUP($A154,'311 &amp; 313 expiration'!A:C,3,FALSE),0)</f>
        <v>0</v>
      </c>
      <c r="H154" s="33">
        <v>0.61890000000000001</v>
      </c>
      <c r="I154" s="33">
        <v>0.56890000000000007</v>
      </c>
      <c r="J154" s="33">
        <v>0.56890000000000007</v>
      </c>
      <c r="K154" s="33">
        <f t="shared" si="4"/>
        <v>0</v>
      </c>
      <c r="L154" s="33">
        <f t="shared" si="5"/>
        <v>0.61890000000000001</v>
      </c>
      <c r="M154" s="33">
        <v>4.9999999999999933E-2</v>
      </c>
      <c r="N154" s="33">
        <v>0</v>
      </c>
      <c r="O154" s="33">
        <v>0</v>
      </c>
    </row>
    <row r="155" spans="1:15" x14ac:dyDescent="0.3">
      <c r="A155">
        <v>39902</v>
      </c>
      <c r="B155" t="s">
        <v>159</v>
      </c>
      <c r="C155" s="32">
        <v>453297170</v>
      </c>
      <c r="D155" s="32">
        <v>453297170</v>
      </c>
      <c r="E155" s="32">
        <v>78720792</v>
      </c>
      <c r="F155" s="32">
        <f>_xlfn.IFNA(VLOOKUP($A155,'311 &amp; 313 expiration'!A:C,2,FALSE),0)</f>
        <v>0</v>
      </c>
      <c r="G155" s="32">
        <f>_xlfn.IFNA(VLOOKUP($A155,'311 &amp; 313 expiration'!A:C,3,FALSE),0)</f>
        <v>0</v>
      </c>
      <c r="H155" s="33">
        <v>0.66920000000000002</v>
      </c>
      <c r="I155" s="33">
        <v>0.61920000000000008</v>
      </c>
      <c r="J155" s="33">
        <v>0.61920000000000008</v>
      </c>
      <c r="K155" s="33">
        <f t="shared" si="4"/>
        <v>0</v>
      </c>
      <c r="L155" s="33">
        <f t="shared" si="5"/>
        <v>0.66920000000000002</v>
      </c>
      <c r="M155" s="33">
        <v>4.9999999999999933E-2</v>
      </c>
      <c r="N155" s="33">
        <v>0</v>
      </c>
      <c r="O155" s="33">
        <v>0</v>
      </c>
    </row>
    <row r="156" spans="1:15" x14ac:dyDescent="0.3">
      <c r="A156">
        <v>39903</v>
      </c>
      <c r="B156" t="s">
        <v>160</v>
      </c>
      <c r="C156" s="32">
        <v>184666163</v>
      </c>
      <c r="D156" s="32">
        <v>184666163</v>
      </c>
      <c r="E156" s="32">
        <v>36216080</v>
      </c>
      <c r="F156" s="32">
        <f>_xlfn.IFNA(VLOOKUP($A156,'311 &amp; 313 expiration'!A:C,2,FALSE),0)</f>
        <v>0</v>
      </c>
      <c r="G156" s="32">
        <f>_xlfn.IFNA(VLOOKUP($A156,'311 &amp; 313 expiration'!A:C,3,FALSE),0)</f>
        <v>0</v>
      </c>
      <c r="H156" s="33">
        <v>0.77050000000000007</v>
      </c>
      <c r="I156" s="33">
        <v>0.63219999999999998</v>
      </c>
      <c r="J156" s="33">
        <v>0.63219999999999998</v>
      </c>
      <c r="K156" s="33">
        <f t="shared" si="4"/>
        <v>0</v>
      </c>
      <c r="L156" s="33">
        <f t="shared" si="5"/>
        <v>0.77050000000000007</v>
      </c>
      <c r="M156" s="33">
        <v>0.08</v>
      </c>
      <c r="N156" s="33">
        <v>5.8300000000000088E-2</v>
      </c>
      <c r="O156" s="33">
        <v>0</v>
      </c>
    </row>
    <row r="157" spans="1:15" x14ac:dyDescent="0.3">
      <c r="A157">
        <v>39904</v>
      </c>
      <c r="B157" t="s">
        <v>161</v>
      </c>
      <c r="C157" s="32">
        <v>180606410</v>
      </c>
      <c r="D157" s="32">
        <v>180606410</v>
      </c>
      <c r="E157" s="32">
        <v>8183898</v>
      </c>
      <c r="F157" s="32">
        <f>_xlfn.IFNA(VLOOKUP($A157,'311 &amp; 313 expiration'!A:C,2,FALSE),0)</f>
        <v>0</v>
      </c>
      <c r="G157" s="32">
        <f>_xlfn.IFNA(VLOOKUP($A157,'311 &amp; 313 expiration'!A:C,3,FALSE),0)</f>
        <v>0</v>
      </c>
      <c r="H157" s="33">
        <v>0.77050000000000007</v>
      </c>
      <c r="I157" s="33">
        <v>0.63219999999999998</v>
      </c>
      <c r="J157" s="33">
        <v>0.63219999999999998</v>
      </c>
      <c r="K157" s="33">
        <f t="shared" si="4"/>
        <v>0</v>
      </c>
      <c r="L157" s="33">
        <f t="shared" si="5"/>
        <v>0.77050000000000007</v>
      </c>
      <c r="M157" s="33">
        <v>0.08</v>
      </c>
      <c r="N157" s="33">
        <v>5.8300000000000088E-2</v>
      </c>
      <c r="O157" s="33">
        <v>0</v>
      </c>
    </row>
    <row r="158" spans="1:15" x14ac:dyDescent="0.3">
      <c r="A158">
        <v>39905</v>
      </c>
      <c r="B158" t="s">
        <v>162</v>
      </c>
      <c r="C158" s="32">
        <v>164884979</v>
      </c>
      <c r="D158" s="32">
        <v>164884979</v>
      </c>
      <c r="E158" s="32">
        <v>14140362</v>
      </c>
      <c r="F158" s="32">
        <f>_xlfn.IFNA(VLOOKUP($A158,'311 &amp; 313 expiration'!A:C,2,FALSE),0)</f>
        <v>0</v>
      </c>
      <c r="G158" s="32">
        <f>_xlfn.IFNA(VLOOKUP($A158,'311 &amp; 313 expiration'!A:C,3,FALSE),0)</f>
        <v>0</v>
      </c>
      <c r="H158" s="33">
        <v>0.68220000000000003</v>
      </c>
      <c r="I158" s="33">
        <v>0.63219999999999998</v>
      </c>
      <c r="J158" s="33">
        <v>0.63219999999999998</v>
      </c>
      <c r="K158" s="33">
        <f t="shared" si="4"/>
        <v>0</v>
      </c>
      <c r="L158" s="33">
        <f t="shared" si="5"/>
        <v>0.68220000000000003</v>
      </c>
      <c r="M158" s="33">
        <v>5.0000000000000044E-2</v>
      </c>
      <c r="N158" s="33">
        <v>0</v>
      </c>
      <c r="O158" s="33">
        <v>0</v>
      </c>
    </row>
    <row r="159" spans="1:15" x14ac:dyDescent="0.3">
      <c r="A159">
        <v>40901</v>
      </c>
      <c r="B159" t="s">
        <v>163</v>
      </c>
      <c r="C159" s="32">
        <v>55486393</v>
      </c>
      <c r="D159" s="32">
        <v>55486393</v>
      </c>
      <c r="E159" s="32">
        <v>1813238</v>
      </c>
      <c r="F159" s="32">
        <f>_xlfn.IFNA(VLOOKUP($A159,'311 &amp; 313 expiration'!A:C,2,FALSE),0)</f>
        <v>0</v>
      </c>
      <c r="G159" s="32">
        <f>_xlfn.IFNA(VLOOKUP($A159,'311 &amp; 313 expiration'!A:C,3,FALSE),0)</f>
        <v>0</v>
      </c>
      <c r="H159" s="33">
        <v>0.68220000000000003</v>
      </c>
      <c r="I159" s="33">
        <v>0.63219999999999998</v>
      </c>
      <c r="J159" s="33">
        <v>0.63219999999999998</v>
      </c>
      <c r="K159" s="33">
        <f t="shared" si="4"/>
        <v>0</v>
      </c>
      <c r="L159" s="33">
        <f t="shared" si="5"/>
        <v>0.68220000000000003</v>
      </c>
      <c r="M159" s="33">
        <v>5.0000000000000044E-2</v>
      </c>
      <c r="N159" s="33">
        <v>0</v>
      </c>
      <c r="O159" s="33">
        <v>0</v>
      </c>
    </row>
    <row r="160" spans="1:15" x14ac:dyDescent="0.3">
      <c r="A160">
        <v>40902</v>
      </c>
      <c r="B160" t="s">
        <v>164</v>
      </c>
      <c r="C160" s="32">
        <v>407161645</v>
      </c>
      <c r="D160" s="32">
        <v>407161645</v>
      </c>
      <c r="E160" s="32">
        <v>1330252</v>
      </c>
      <c r="F160" s="32">
        <f>_xlfn.IFNA(VLOOKUP($A160,'311 &amp; 313 expiration'!A:C,2,FALSE),0)</f>
        <v>0</v>
      </c>
      <c r="G160" s="32">
        <f>_xlfn.IFNA(VLOOKUP($A160,'311 &amp; 313 expiration'!A:C,3,FALSE),0)</f>
        <v>0</v>
      </c>
      <c r="H160" s="33">
        <v>0.68220000000000003</v>
      </c>
      <c r="I160" s="33">
        <v>0.63219999999999998</v>
      </c>
      <c r="J160" s="33">
        <v>0.63219999999999998</v>
      </c>
      <c r="K160" s="33">
        <f t="shared" si="4"/>
        <v>0</v>
      </c>
      <c r="L160" s="33">
        <f t="shared" si="5"/>
        <v>0.68220000000000003</v>
      </c>
      <c r="M160" s="33">
        <v>5.0000000000000044E-2</v>
      </c>
      <c r="N160" s="33">
        <v>0</v>
      </c>
      <c r="O160" s="33">
        <v>0</v>
      </c>
    </row>
    <row r="161" spans="1:15" x14ac:dyDescent="0.3">
      <c r="A161">
        <v>41901</v>
      </c>
      <c r="B161" t="s">
        <v>165</v>
      </c>
      <c r="C161" s="32">
        <v>298582499</v>
      </c>
      <c r="D161" s="32">
        <v>298582499</v>
      </c>
      <c r="E161" s="32">
        <v>13331432</v>
      </c>
      <c r="F161" s="32">
        <f>_xlfn.IFNA(VLOOKUP($A161,'311 &amp; 313 expiration'!A:C,2,FALSE),0)</f>
        <v>0</v>
      </c>
      <c r="G161" s="32">
        <f>_xlfn.IFNA(VLOOKUP($A161,'311 &amp; 313 expiration'!A:C,3,FALSE),0)</f>
        <v>0</v>
      </c>
      <c r="H161" s="33">
        <v>0.64890000000000003</v>
      </c>
      <c r="I161" s="33">
        <v>0.56890000000000007</v>
      </c>
      <c r="J161" s="33">
        <v>0.56890000000000007</v>
      </c>
      <c r="K161" s="33">
        <f t="shared" si="4"/>
        <v>0</v>
      </c>
      <c r="L161" s="33">
        <f t="shared" si="5"/>
        <v>0.64890000000000003</v>
      </c>
      <c r="M161" s="33">
        <v>7.999999999999996E-2</v>
      </c>
      <c r="N161" s="33">
        <v>0</v>
      </c>
      <c r="O161" s="33">
        <v>0</v>
      </c>
    </row>
    <row r="162" spans="1:15" x14ac:dyDescent="0.3">
      <c r="A162">
        <v>41902</v>
      </c>
      <c r="B162" t="s">
        <v>166</v>
      </c>
      <c r="C162" s="32">
        <v>470790432</v>
      </c>
      <c r="D162" s="32">
        <v>469746192</v>
      </c>
      <c r="E162" s="32">
        <v>13597656</v>
      </c>
      <c r="F162" s="32">
        <f>_xlfn.IFNA(VLOOKUP($A162,'311 &amp; 313 expiration'!A:C,2,FALSE),0)</f>
        <v>0</v>
      </c>
      <c r="G162" s="32">
        <f>_xlfn.IFNA(VLOOKUP($A162,'311 &amp; 313 expiration'!A:C,3,FALSE),0)</f>
        <v>0</v>
      </c>
      <c r="H162" s="33">
        <v>0.66660000000000008</v>
      </c>
      <c r="I162" s="33">
        <v>0.61660000000000004</v>
      </c>
      <c r="J162" s="33">
        <v>0.61660000000000004</v>
      </c>
      <c r="K162" s="33">
        <f t="shared" si="4"/>
        <v>0</v>
      </c>
      <c r="L162" s="33">
        <f t="shared" si="5"/>
        <v>0.66660000000000008</v>
      </c>
      <c r="M162" s="33">
        <v>5.0000000000000044E-2</v>
      </c>
      <c r="N162" s="33">
        <v>0</v>
      </c>
      <c r="O162" s="33">
        <v>0</v>
      </c>
    </row>
    <row r="163" spans="1:15" x14ac:dyDescent="0.3">
      <c r="A163">
        <v>42901</v>
      </c>
      <c r="B163" t="s">
        <v>167</v>
      </c>
      <c r="C163" s="32">
        <v>284824374</v>
      </c>
      <c r="D163" s="32">
        <v>284824374</v>
      </c>
      <c r="E163" s="32">
        <v>30188828</v>
      </c>
      <c r="F163" s="32">
        <f>_xlfn.IFNA(VLOOKUP($A163,'311 &amp; 313 expiration'!A:C,2,FALSE),0)</f>
        <v>0</v>
      </c>
      <c r="G163" s="32">
        <f>_xlfn.IFNA(VLOOKUP($A163,'311 &amp; 313 expiration'!A:C,3,FALSE),0)</f>
        <v>0</v>
      </c>
      <c r="H163" s="33">
        <v>0.71710000000000007</v>
      </c>
      <c r="I163" s="33">
        <v>0.57879999999999998</v>
      </c>
      <c r="J163" s="33">
        <v>0.57879999999999998</v>
      </c>
      <c r="K163" s="33">
        <f t="shared" si="4"/>
        <v>0</v>
      </c>
      <c r="L163" s="33">
        <f t="shared" si="5"/>
        <v>0.71710000000000007</v>
      </c>
      <c r="M163" s="33">
        <v>0.08</v>
      </c>
      <c r="N163" s="33">
        <v>5.8300000000000088E-2</v>
      </c>
      <c r="O163" s="33">
        <v>0</v>
      </c>
    </row>
    <row r="164" spans="1:15" x14ac:dyDescent="0.3">
      <c r="A164">
        <v>42903</v>
      </c>
      <c r="B164" t="s">
        <v>168</v>
      </c>
      <c r="C164" s="32">
        <v>151899803</v>
      </c>
      <c r="D164" s="32">
        <v>151899803</v>
      </c>
      <c r="E164" s="32">
        <v>9837982</v>
      </c>
      <c r="F164" s="32">
        <f>_xlfn.IFNA(VLOOKUP($A164,'311 &amp; 313 expiration'!A:C,2,FALSE),0)</f>
        <v>0</v>
      </c>
      <c r="G164" s="32">
        <f>_xlfn.IFNA(VLOOKUP($A164,'311 &amp; 313 expiration'!A:C,3,FALSE),0)</f>
        <v>0</v>
      </c>
      <c r="H164" s="33">
        <v>0.63860000000000006</v>
      </c>
      <c r="I164" s="33">
        <v>0.58860000000000001</v>
      </c>
      <c r="J164" s="33">
        <v>0.58860000000000001</v>
      </c>
      <c r="K164" s="33">
        <f t="shared" si="4"/>
        <v>0</v>
      </c>
      <c r="L164" s="33">
        <f t="shared" si="5"/>
        <v>0.63860000000000006</v>
      </c>
      <c r="M164" s="33">
        <v>5.0000000000000044E-2</v>
      </c>
      <c r="N164" s="33">
        <v>0</v>
      </c>
      <c r="O164" s="33">
        <v>0</v>
      </c>
    </row>
    <row r="165" spans="1:15" x14ac:dyDescent="0.3">
      <c r="A165">
        <v>42905</v>
      </c>
      <c r="B165" t="s">
        <v>169</v>
      </c>
      <c r="C165" s="32">
        <v>190482844</v>
      </c>
      <c r="D165" s="32">
        <v>190482844</v>
      </c>
      <c r="E165" s="32">
        <v>10069142</v>
      </c>
      <c r="F165" s="32">
        <f>_xlfn.IFNA(VLOOKUP($A165,'311 &amp; 313 expiration'!A:C,2,FALSE),0)</f>
        <v>0</v>
      </c>
      <c r="G165" s="32">
        <f>_xlfn.IFNA(VLOOKUP($A165,'311 &amp; 313 expiration'!A:C,3,FALSE),0)</f>
        <v>0</v>
      </c>
      <c r="H165" s="33">
        <v>0.75519999999999998</v>
      </c>
      <c r="I165" s="33">
        <v>0.6169</v>
      </c>
      <c r="J165" s="33">
        <v>0.6169</v>
      </c>
      <c r="K165" s="33">
        <f t="shared" si="4"/>
        <v>0</v>
      </c>
      <c r="L165" s="33">
        <f t="shared" si="5"/>
        <v>0.75519999999999998</v>
      </c>
      <c r="M165" s="33">
        <v>0.08</v>
      </c>
      <c r="N165" s="33">
        <v>5.8299999999999977E-2</v>
      </c>
      <c r="O165" s="33">
        <v>0</v>
      </c>
    </row>
    <row r="166" spans="1:15" x14ac:dyDescent="0.3">
      <c r="A166">
        <v>43901</v>
      </c>
      <c r="B166" t="s">
        <v>170</v>
      </c>
      <c r="C166" s="32">
        <v>21960986636</v>
      </c>
      <c r="D166" s="32">
        <v>21960986636</v>
      </c>
      <c r="E166" s="32">
        <v>1966850768</v>
      </c>
      <c r="F166" s="32">
        <f>_xlfn.IFNA(VLOOKUP($A166,'311 &amp; 313 expiration'!A:C,2,FALSE),0)</f>
        <v>0</v>
      </c>
      <c r="G166" s="32">
        <f>_xlfn.IFNA(VLOOKUP($A166,'311 &amp; 313 expiration'!A:C,3,FALSE),0)</f>
        <v>0</v>
      </c>
      <c r="H166" s="33">
        <v>0.73580000000000001</v>
      </c>
      <c r="I166" s="33">
        <v>0.6169</v>
      </c>
      <c r="J166" s="33">
        <v>0.6169</v>
      </c>
      <c r="K166" s="33">
        <f t="shared" si="4"/>
        <v>0</v>
      </c>
      <c r="L166" s="33">
        <f t="shared" si="5"/>
        <v>0.73580000000000001</v>
      </c>
      <c r="M166" s="33">
        <v>0.08</v>
      </c>
      <c r="N166" s="33">
        <v>3.8900000000000004E-2</v>
      </c>
      <c r="O166" s="33">
        <v>0</v>
      </c>
    </row>
    <row r="167" spans="1:15" x14ac:dyDescent="0.3">
      <c r="A167">
        <v>43902</v>
      </c>
      <c r="B167" t="s">
        <v>171</v>
      </c>
      <c r="C167" s="32">
        <v>4085725378</v>
      </c>
      <c r="D167" s="32">
        <v>4085725378</v>
      </c>
      <c r="E167" s="32">
        <v>519926112</v>
      </c>
      <c r="F167" s="32">
        <f>_xlfn.IFNA(VLOOKUP($A167,'311 &amp; 313 expiration'!A:C,2,FALSE),0)</f>
        <v>0</v>
      </c>
      <c r="G167" s="32">
        <f>_xlfn.IFNA(VLOOKUP($A167,'311 &amp; 313 expiration'!A:C,3,FALSE),0)</f>
        <v>0</v>
      </c>
      <c r="H167" s="33">
        <v>0.7399</v>
      </c>
      <c r="I167" s="33">
        <v>0.60160000000000002</v>
      </c>
      <c r="J167" s="33">
        <v>0.60160000000000002</v>
      </c>
      <c r="K167" s="33">
        <f t="shared" si="4"/>
        <v>0</v>
      </c>
      <c r="L167" s="33">
        <f t="shared" si="5"/>
        <v>0.7399</v>
      </c>
      <c r="M167" s="33">
        <v>0.08</v>
      </c>
      <c r="N167" s="33">
        <v>5.8299999999999977E-2</v>
      </c>
      <c r="O167" s="33">
        <v>0</v>
      </c>
    </row>
    <row r="168" spans="1:15" x14ac:dyDescent="0.3">
      <c r="A168">
        <v>43903</v>
      </c>
      <c r="B168" t="s">
        <v>172</v>
      </c>
      <c r="C168" s="32">
        <v>6362070883</v>
      </c>
      <c r="D168" s="32">
        <v>6362070883</v>
      </c>
      <c r="E168" s="32">
        <v>537634564</v>
      </c>
      <c r="F168" s="32">
        <f>_xlfn.IFNA(VLOOKUP($A168,'311 &amp; 313 expiration'!A:C,2,FALSE),0)</f>
        <v>0</v>
      </c>
      <c r="G168" s="32">
        <f>_xlfn.IFNA(VLOOKUP($A168,'311 &amp; 313 expiration'!A:C,3,FALSE),0)</f>
        <v>0</v>
      </c>
      <c r="H168" s="33">
        <v>0.7389</v>
      </c>
      <c r="I168" s="33">
        <v>0.56890000000000007</v>
      </c>
      <c r="J168" s="33">
        <v>0.56890000000000007</v>
      </c>
      <c r="K168" s="33">
        <f t="shared" si="4"/>
        <v>0</v>
      </c>
      <c r="L168" s="33">
        <f t="shared" si="5"/>
        <v>0.7389</v>
      </c>
      <c r="M168" s="33">
        <v>0.08</v>
      </c>
      <c r="N168" s="33">
        <v>8.9999999999999927E-2</v>
      </c>
      <c r="O168" s="33">
        <v>0</v>
      </c>
    </row>
    <row r="169" spans="1:15" x14ac:dyDescent="0.3">
      <c r="A169">
        <v>43904</v>
      </c>
      <c r="B169" t="s">
        <v>173</v>
      </c>
      <c r="C169" s="32">
        <v>1377515849</v>
      </c>
      <c r="D169" s="32">
        <v>1377515849</v>
      </c>
      <c r="E169" s="32">
        <v>189821040</v>
      </c>
      <c r="F169" s="32">
        <f>_xlfn.IFNA(VLOOKUP($A169,'311 &amp; 313 expiration'!A:C,2,FALSE),0)</f>
        <v>0</v>
      </c>
      <c r="G169" s="32">
        <f>_xlfn.IFNA(VLOOKUP($A169,'311 &amp; 313 expiration'!A:C,3,FALSE),0)</f>
        <v>0</v>
      </c>
      <c r="H169" s="33">
        <v>0.73080000000000001</v>
      </c>
      <c r="I169" s="33">
        <v>0.59250000000000003</v>
      </c>
      <c r="J169" s="33">
        <v>0.59250000000000003</v>
      </c>
      <c r="K169" s="33">
        <f t="shared" si="4"/>
        <v>0</v>
      </c>
      <c r="L169" s="33">
        <f t="shared" si="5"/>
        <v>0.73080000000000001</v>
      </c>
      <c r="M169" s="33">
        <v>0.08</v>
      </c>
      <c r="N169" s="33">
        <v>5.8299999999999977E-2</v>
      </c>
      <c r="O169" s="33">
        <v>0</v>
      </c>
    </row>
    <row r="170" spans="1:15" x14ac:dyDescent="0.3">
      <c r="A170">
        <v>43905</v>
      </c>
      <c r="B170" t="s">
        <v>174</v>
      </c>
      <c r="C170" s="32">
        <v>65280083453</v>
      </c>
      <c r="D170" s="32">
        <v>65280083453</v>
      </c>
      <c r="E170" s="32">
        <v>4678581512</v>
      </c>
      <c r="F170" s="32">
        <f>_xlfn.IFNA(VLOOKUP($A170,'311 &amp; 313 expiration'!A:C,2,FALSE),0)</f>
        <v>0</v>
      </c>
      <c r="G170" s="32">
        <f>_xlfn.IFNA(VLOOKUP($A170,'311 &amp; 313 expiration'!A:C,3,FALSE),0)</f>
        <v>0</v>
      </c>
      <c r="H170" s="33">
        <v>0.74940000000000007</v>
      </c>
      <c r="I170" s="33">
        <v>0.61099999999999999</v>
      </c>
      <c r="J170" s="33">
        <v>0.61099999999999999</v>
      </c>
      <c r="K170" s="33">
        <f t="shared" si="4"/>
        <v>0</v>
      </c>
      <c r="L170" s="33">
        <f t="shared" si="5"/>
        <v>0.74940000000000007</v>
      </c>
      <c r="M170" s="33">
        <v>0.08</v>
      </c>
      <c r="N170" s="33">
        <v>5.8400000000000077E-2</v>
      </c>
      <c r="O170" s="33">
        <v>0</v>
      </c>
    </row>
    <row r="171" spans="1:15" x14ac:dyDescent="0.3">
      <c r="A171">
        <v>43907</v>
      </c>
      <c r="B171" t="s">
        <v>175</v>
      </c>
      <c r="C171" s="32">
        <v>28236418177</v>
      </c>
      <c r="D171" s="32">
        <v>28236418177</v>
      </c>
      <c r="E171" s="32">
        <v>2558710478</v>
      </c>
      <c r="F171" s="32">
        <f>_xlfn.IFNA(VLOOKUP($A171,'311 &amp; 313 expiration'!A:C,2,FALSE),0)</f>
        <v>0</v>
      </c>
      <c r="G171" s="32">
        <f>_xlfn.IFNA(VLOOKUP($A171,'311 &amp; 313 expiration'!A:C,3,FALSE),0)</f>
        <v>0</v>
      </c>
      <c r="H171" s="33">
        <v>0.73430000000000006</v>
      </c>
      <c r="I171" s="33">
        <v>0.59599999999999997</v>
      </c>
      <c r="J171" s="33">
        <v>0.59599999999999997</v>
      </c>
      <c r="K171" s="33">
        <f t="shared" si="4"/>
        <v>0</v>
      </c>
      <c r="L171" s="33">
        <f t="shared" si="5"/>
        <v>0.73430000000000006</v>
      </c>
      <c r="M171" s="33">
        <v>0.08</v>
      </c>
      <c r="N171" s="33">
        <v>5.8300000000000088E-2</v>
      </c>
      <c r="O171" s="33">
        <v>0</v>
      </c>
    </row>
    <row r="172" spans="1:15" x14ac:dyDescent="0.3">
      <c r="A172">
        <v>43908</v>
      </c>
      <c r="B172" t="s">
        <v>176</v>
      </c>
      <c r="C172" s="32">
        <v>4862995523</v>
      </c>
      <c r="D172" s="32">
        <v>4862995523</v>
      </c>
      <c r="E172" s="32">
        <v>585630186</v>
      </c>
      <c r="F172" s="32">
        <f>_xlfn.IFNA(VLOOKUP($A172,'311 &amp; 313 expiration'!A:C,2,FALSE),0)</f>
        <v>0</v>
      </c>
      <c r="G172" s="32">
        <f>_xlfn.IFNA(VLOOKUP($A172,'311 &amp; 313 expiration'!A:C,3,FALSE),0)</f>
        <v>0</v>
      </c>
      <c r="H172" s="33">
        <v>0.72450000000000003</v>
      </c>
      <c r="I172" s="33">
        <v>0.58650000000000002</v>
      </c>
      <c r="J172" s="33">
        <v>0.58650000000000002</v>
      </c>
      <c r="K172" s="33">
        <f t="shared" si="4"/>
        <v>0</v>
      </c>
      <c r="L172" s="33">
        <f t="shared" si="5"/>
        <v>0.72450000000000003</v>
      </c>
      <c r="M172" s="33">
        <v>0.08</v>
      </c>
      <c r="N172" s="33">
        <v>5.800000000000001E-2</v>
      </c>
      <c r="O172" s="33">
        <v>0</v>
      </c>
    </row>
    <row r="173" spans="1:15" x14ac:dyDescent="0.3">
      <c r="A173">
        <v>43910</v>
      </c>
      <c r="B173" t="s">
        <v>177</v>
      </c>
      <c r="C173" s="32">
        <v>68856386937</v>
      </c>
      <c r="D173" s="32">
        <v>68856386937</v>
      </c>
      <c r="E173" s="32">
        <v>5578207186</v>
      </c>
      <c r="F173" s="32">
        <f>_xlfn.IFNA(VLOOKUP($A173,'311 &amp; 313 expiration'!A:C,2,FALSE),0)</f>
        <v>0</v>
      </c>
      <c r="G173" s="32">
        <f>_xlfn.IFNA(VLOOKUP($A173,'311 &amp; 313 expiration'!A:C,3,FALSE),0)</f>
        <v>0</v>
      </c>
      <c r="H173" s="33">
        <v>0.80220000000000002</v>
      </c>
      <c r="I173" s="33">
        <v>0.63219999999999998</v>
      </c>
      <c r="J173" s="33">
        <v>0.63219999999999998</v>
      </c>
      <c r="K173" s="33">
        <f t="shared" si="4"/>
        <v>0</v>
      </c>
      <c r="L173" s="33">
        <f t="shared" si="5"/>
        <v>0.80220000000000002</v>
      </c>
      <c r="M173" s="33">
        <v>0.08</v>
      </c>
      <c r="N173" s="33">
        <v>0.09</v>
      </c>
      <c r="O173" s="33">
        <v>2.7755575615628914E-17</v>
      </c>
    </row>
    <row r="174" spans="1:15" x14ac:dyDescent="0.3">
      <c r="A174">
        <v>43911</v>
      </c>
      <c r="B174" t="s">
        <v>178</v>
      </c>
      <c r="C174" s="32">
        <v>5424245472</v>
      </c>
      <c r="D174" s="32">
        <v>5424245472</v>
      </c>
      <c r="E174" s="32">
        <v>774784208</v>
      </c>
      <c r="F174" s="32">
        <f>_xlfn.IFNA(VLOOKUP($A174,'311 &amp; 313 expiration'!A:C,2,FALSE),0)</f>
        <v>0</v>
      </c>
      <c r="G174" s="32">
        <f>_xlfn.IFNA(VLOOKUP($A174,'311 &amp; 313 expiration'!A:C,3,FALSE),0)</f>
        <v>0</v>
      </c>
      <c r="H174" s="33">
        <v>0.70720000000000005</v>
      </c>
      <c r="I174" s="33">
        <v>0.56890000000000007</v>
      </c>
      <c r="J174" s="33">
        <v>0.56890000000000007</v>
      </c>
      <c r="K174" s="33">
        <f t="shared" si="4"/>
        <v>0</v>
      </c>
      <c r="L174" s="33">
        <f t="shared" si="5"/>
        <v>0.70720000000000005</v>
      </c>
      <c r="M174" s="33">
        <v>0.08</v>
      </c>
      <c r="N174" s="33">
        <v>5.8299999999999977E-2</v>
      </c>
      <c r="O174" s="33">
        <v>0</v>
      </c>
    </row>
    <row r="175" spans="1:15" x14ac:dyDescent="0.3">
      <c r="A175">
        <v>43912</v>
      </c>
      <c r="B175" t="s">
        <v>179</v>
      </c>
      <c r="C175" s="32">
        <v>24709039535</v>
      </c>
      <c r="D175" s="32">
        <v>24709039535</v>
      </c>
      <c r="E175" s="32">
        <v>2259719270</v>
      </c>
      <c r="F175" s="32">
        <f>_xlfn.IFNA(VLOOKUP($A175,'311 &amp; 313 expiration'!A:C,2,FALSE),0)</f>
        <v>0</v>
      </c>
      <c r="G175" s="32">
        <f>_xlfn.IFNA(VLOOKUP($A175,'311 &amp; 313 expiration'!A:C,3,FALSE),0)</f>
        <v>0</v>
      </c>
      <c r="H175" s="33">
        <v>0.71410000000000007</v>
      </c>
      <c r="I175" s="33">
        <v>0.57579999999999998</v>
      </c>
      <c r="J175" s="33">
        <v>0.57579999999999998</v>
      </c>
      <c r="K175" s="33">
        <f t="shared" si="4"/>
        <v>0</v>
      </c>
      <c r="L175" s="33">
        <f t="shared" si="5"/>
        <v>0.71410000000000007</v>
      </c>
      <c r="M175" s="33">
        <v>0.08</v>
      </c>
      <c r="N175" s="33">
        <v>5.8300000000000088E-2</v>
      </c>
      <c r="O175" s="33">
        <v>0</v>
      </c>
    </row>
    <row r="176" spans="1:15" x14ac:dyDescent="0.3">
      <c r="A176">
        <v>43914</v>
      </c>
      <c r="B176" t="s">
        <v>180</v>
      </c>
      <c r="C176" s="32">
        <v>10445308591</v>
      </c>
      <c r="D176" s="32">
        <v>10445308591</v>
      </c>
      <c r="E176" s="32">
        <v>1544841394</v>
      </c>
      <c r="F176" s="32">
        <f>_xlfn.IFNA(VLOOKUP($A176,'311 &amp; 313 expiration'!A:C,2,FALSE),0)</f>
        <v>0</v>
      </c>
      <c r="G176" s="32">
        <f>_xlfn.IFNA(VLOOKUP($A176,'311 &amp; 313 expiration'!A:C,3,FALSE),0)</f>
        <v>0</v>
      </c>
      <c r="H176" s="33">
        <v>0.75519999999999998</v>
      </c>
      <c r="I176" s="33">
        <v>0.6169</v>
      </c>
      <c r="J176" s="33">
        <v>0.6169</v>
      </c>
      <c r="K176" s="33">
        <f t="shared" si="4"/>
        <v>0</v>
      </c>
      <c r="L176" s="33">
        <f t="shared" si="5"/>
        <v>0.75519999999999998</v>
      </c>
      <c r="M176" s="33">
        <v>0.08</v>
      </c>
      <c r="N176" s="33">
        <v>5.8299999999999977E-2</v>
      </c>
      <c r="O176" s="33">
        <v>0</v>
      </c>
    </row>
    <row r="177" spans="1:15" x14ac:dyDescent="0.3">
      <c r="A177">
        <v>43917</v>
      </c>
      <c r="B177" t="s">
        <v>181</v>
      </c>
      <c r="C177" s="32">
        <v>538015175</v>
      </c>
      <c r="D177" s="32">
        <v>538015175</v>
      </c>
      <c r="E177" s="32">
        <v>76171274</v>
      </c>
      <c r="F177" s="32">
        <f>_xlfn.IFNA(VLOOKUP($A177,'311 &amp; 313 expiration'!A:C,2,FALSE),0)</f>
        <v>0</v>
      </c>
      <c r="G177" s="32">
        <f>_xlfn.IFNA(VLOOKUP($A177,'311 &amp; 313 expiration'!A:C,3,FALSE),0)</f>
        <v>0</v>
      </c>
      <c r="H177" s="33">
        <v>0.74520000000000008</v>
      </c>
      <c r="I177" s="33">
        <v>0.6069</v>
      </c>
      <c r="J177" s="33">
        <v>0.6069</v>
      </c>
      <c r="K177" s="33">
        <f t="shared" si="4"/>
        <v>0</v>
      </c>
      <c r="L177" s="33">
        <f t="shared" si="5"/>
        <v>0.74520000000000008</v>
      </c>
      <c r="M177" s="33">
        <v>0.08</v>
      </c>
      <c r="N177" s="33">
        <v>5.8300000000000088E-2</v>
      </c>
      <c r="O177" s="33">
        <v>0</v>
      </c>
    </row>
    <row r="178" spans="1:15" x14ac:dyDescent="0.3">
      <c r="A178">
        <v>43918</v>
      </c>
      <c r="B178" t="s">
        <v>182</v>
      </c>
      <c r="C178" s="32">
        <v>3158745621</v>
      </c>
      <c r="D178" s="32">
        <v>3158745621</v>
      </c>
      <c r="E178" s="32">
        <v>529111064</v>
      </c>
      <c r="F178" s="32">
        <f>_xlfn.IFNA(VLOOKUP($A178,'311 &amp; 313 expiration'!A:C,2,FALSE),0)</f>
        <v>0</v>
      </c>
      <c r="G178" s="32">
        <f>_xlfn.IFNA(VLOOKUP($A178,'311 &amp; 313 expiration'!A:C,3,FALSE),0)</f>
        <v>0</v>
      </c>
      <c r="H178" s="33">
        <v>0.7077</v>
      </c>
      <c r="I178" s="33">
        <v>0.56940000000000002</v>
      </c>
      <c r="J178" s="33">
        <v>0.56940000000000002</v>
      </c>
      <c r="K178" s="33">
        <f t="shared" si="4"/>
        <v>0</v>
      </c>
      <c r="L178" s="33">
        <f t="shared" si="5"/>
        <v>0.7077</v>
      </c>
      <c r="M178" s="33">
        <v>0.08</v>
      </c>
      <c r="N178" s="33">
        <v>5.8299999999999977E-2</v>
      </c>
      <c r="O178" s="33">
        <v>0</v>
      </c>
    </row>
    <row r="179" spans="1:15" x14ac:dyDescent="0.3">
      <c r="A179">
        <v>43919</v>
      </c>
      <c r="B179" t="s">
        <v>183</v>
      </c>
      <c r="C179" s="32">
        <v>4114060076</v>
      </c>
      <c r="D179" s="32">
        <v>4114060076</v>
      </c>
      <c r="E179" s="32">
        <v>386707854</v>
      </c>
      <c r="F179" s="32">
        <f>_xlfn.IFNA(VLOOKUP($A179,'311 &amp; 313 expiration'!A:C,2,FALSE),0)</f>
        <v>0</v>
      </c>
      <c r="G179" s="32">
        <f>_xlfn.IFNA(VLOOKUP($A179,'311 &amp; 313 expiration'!A:C,3,FALSE),0)</f>
        <v>0</v>
      </c>
      <c r="H179" s="33">
        <v>0.75519999999999998</v>
      </c>
      <c r="I179" s="33">
        <v>0.6169</v>
      </c>
      <c r="J179" s="33">
        <v>0.6169</v>
      </c>
      <c r="K179" s="33">
        <f t="shared" si="4"/>
        <v>0</v>
      </c>
      <c r="L179" s="33">
        <f t="shared" si="5"/>
        <v>0.75519999999999998</v>
      </c>
      <c r="M179" s="33">
        <v>0.08</v>
      </c>
      <c r="N179" s="33">
        <v>5.8299999999999977E-2</v>
      </c>
      <c r="O179" s="33">
        <v>0</v>
      </c>
    </row>
    <row r="180" spans="1:15" x14ac:dyDescent="0.3">
      <c r="A180">
        <v>44902</v>
      </c>
      <c r="B180" t="s">
        <v>184</v>
      </c>
      <c r="C180" s="32">
        <v>226293876</v>
      </c>
      <c r="D180" s="32">
        <v>226293876</v>
      </c>
      <c r="E180" s="32">
        <v>19590318</v>
      </c>
      <c r="F180" s="32">
        <f>_xlfn.IFNA(VLOOKUP($A180,'311 &amp; 313 expiration'!A:C,2,FALSE),0)</f>
        <v>0</v>
      </c>
      <c r="G180" s="32">
        <f>_xlfn.IFNA(VLOOKUP($A180,'311 &amp; 313 expiration'!A:C,3,FALSE),0)</f>
        <v>0</v>
      </c>
      <c r="H180" s="33">
        <v>0.68100000000000005</v>
      </c>
      <c r="I180" s="33">
        <v>0.63100000000000001</v>
      </c>
      <c r="J180" s="33">
        <v>0.63100000000000001</v>
      </c>
      <c r="K180" s="33">
        <f t="shared" si="4"/>
        <v>0</v>
      </c>
      <c r="L180" s="33">
        <f t="shared" si="5"/>
        <v>0.68100000000000005</v>
      </c>
      <c r="M180" s="33">
        <v>5.0000000000000044E-2</v>
      </c>
      <c r="N180" s="33">
        <v>0</v>
      </c>
      <c r="O180" s="33">
        <v>0</v>
      </c>
    </row>
    <row r="181" spans="1:15" x14ac:dyDescent="0.3">
      <c r="A181">
        <v>45902</v>
      </c>
      <c r="B181" t="s">
        <v>185</v>
      </c>
      <c r="C181" s="32">
        <v>1752974370</v>
      </c>
      <c r="D181" s="32">
        <v>1752974370</v>
      </c>
      <c r="E181" s="32">
        <v>187154178</v>
      </c>
      <c r="F181" s="32">
        <f>_xlfn.IFNA(VLOOKUP($A181,'311 &amp; 313 expiration'!A:C,2,FALSE),0)</f>
        <v>0</v>
      </c>
      <c r="G181" s="32">
        <f>_xlfn.IFNA(VLOOKUP($A181,'311 &amp; 313 expiration'!A:C,3,FALSE),0)</f>
        <v>0</v>
      </c>
      <c r="H181" s="33">
        <v>0.65670000000000006</v>
      </c>
      <c r="I181" s="33">
        <v>0.60670000000000002</v>
      </c>
      <c r="J181" s="33">
        <v>0.60670000000000002</v>
      </c>
      <c r="K181" s="33">
        <f t="shared" si="4"/>
        <v>0</v>
      </c>
      <c r="L181" s="33">
        <f t="shared" si="5"/>
        <v>0.65670000000000006</v>
      </c>
      <c r="M181" s="33">
        <v>5.0000000000000044E-2</v>
      </c>
      <c r="N181" s="33">
        <v>0</v>
      </c>
      <c r="O181" s="33">
        <v>0</v>
      </c>
    </row>
    <row r="182" spans="1:15" x14ac:dyDescent="0.3">
      <c r="A182">
        <v>45903</v>
      </c>
      <c r="B182" t="s">
        <v>186</v>
      </c>
      <c r="C182" s="32">
        <v>1103340862</v>
      </c>
      <c r="D182" s="32">
        <v>1103340862</v>
      </c>
      <c r="E182" s="32">
        <v>68800694</v>
      </c>
      <c r="F182" s="32">
        <f>_xlfn.IFNA(VLOOKUP($A182,'311 &amp; 313 expiration'!A:C,2,FALSE),0)</f>
        <v>0</v>
      </c>
      <c r="G182" s="32">
        <f>_xlfn.IFNA(VLOOKUP($A182,'311 &amp; 313 expiration'!A:C,3,FALSE),0)</f>
        <v>0</v>
      </c>
      <c r="H182" s="33">
        <v>0.68220000000000003</v>
      </c>
      <c r="I182" s="33">
        <v>0.63219999999999998</v>
      </c>
      <c r="J182" s="33">
        <v>0.63219999999999998</v>
      </c>
      <c r="K182" s="33">
        <f t="shared" si="4"/>
        <v>0</v>
      </c>
      <c r="L182" s="33">
        <f t="shared" si="5"/>
        <v>0.68220000000000003</v>
      </c>
      <c r="M182" s="33">
        <v>5.0000000000000044E-2</v>
      </c>
      <c r="N182" s="33">
        <v>0</v>
      </c>
      <c r="O182" s="33">
        <v>0</v>
      </c>
    </row>
    <row r="183" spans="1:15" x14ac:dyDescent="0.3">
      <c r="A183">
        <v>45905</v>
      </c>
      <c r="B183" t="s">
        <v>187</v>
      </c>
      <c r="C183" s="32">
        <v>528838920</v>
      </c>
      <c r="D183" s="32">
        <v>528838920</v>
      </c>
      <c r="E183" s="32">
        <v>87397858</v>
      </c>
      <c r="F183" s="32">
        <f>_xlfn.IFNA(VLOOKUP($A183,'311 &amp; 313 expiration'!A:C,2,FALSE),0)</f>
        <v>0</v>
      </c>
      <c r="G183" s="32">
        <f>_xlfn.IFNA(VLOOKUP($A183,'311 &amp; 313 expiration'!A:C,3,FALSE),0)</f>
        <v>0</v>
      </c>
      <c r="H183" s="33">
        <v>0.61890000000000001</v>
      </c>
      <c r="I183" s="33">
        <v>0.56890000000000007</v>
      </c>
      <c r="J183" s="33">
        <v>0.56890000000000007</v>
      </c>
      <c r="K183" s="33">
        <f t="shared" si="4"/>
        <v>0</v>
      </c>
      <c r="L183" s="33">
        <f t="shared" si="5"/>
        <v>0.61890000000000001</v>
      </c>
      <c r="M183" s="33">
        <v>4.9999999999999933E-2</v>
      </c>
      <c r="N183" s="33">
        <v>0</v>
      </c>
      <c r="O183" s="33">
        <v>0</v>
      </c>
    </row>
    <row r="184" spans="1:15" x14ac:dyDescent="0.3">
      <c r="A184">
        <v>46901</v>
      </c>
      <c r="B184" t="s">
        <v>188</v>
      </c>
      <c r="C184" s="32">
        <v>8806571043</v>
      </c>
      <c r="D184" s="32">
        <v>8806571043</v>
      </c>
      <c r="E184" s="32">
        <v>1312438388</v>
      </c>
      <c r="F184" s="32">
        <f>_xlfn.IFNA(VLOOKUP($A184,'311 &amp; 313 expiration'!A:C,2,FALSE),0)</f>
        <v>0</v>
      </c>
      <c r="G184" s="32">
        <f>_xlfn.IFNA(VLOOKUP($A184,'311 &amp; 313 expiration'!A:C,3,FALSE),0)</f>
        <v>0</v>
      </c>
      <c r="H184" s="33">
        <v>0.69690000000000007</v>
      </c>
      <c r="I184" s="33">
        <v>0.6169</v>
      </c>
      <c r="J184" s="33">
        <v>0.6169</v>
      </c>
      <c r="K184" s="33">
        <f t="shared" si="4"/>
        <v>0</v>
      </c>
      <c r="L184" s="33">
        <f t="shared" si="5"/>
        <v>0.69690000000000007</v>
      </c>
      <c r="M184" s="33">
        <v>0.08</v>
      </c>
      <c r="N184" s="33">
        <v>6.9388939039072284E-17</v>
      </c>
      <c r="O184" s="33">
        <v>0</v>
      </c>
    </row>
    <row r="185" spans="1:15" x14ac:dyDescent="0.3">
      <c r="A185">
        <v>46902</v>
      </c>
      <c r="B185" t="s">
        <v>189</v>
      </c>
      <c r="C185" s="32">
        <v>33071541214</v>
      </c>
      <c r="D185" s="32">
        <v>30504550656</v>
      </c>
      <c r="E185" s="32">
        <v>9108609540</v>
      </c>
      <c r="F185" s="32">
        <f>_xlfn.IFNA(VLOOKUP($A185,'311 &amp; 313 expiration'!A:C,2,FALSE),0)</f>
        <v>0</v>
      </c>
      <c r="G185" s="32">
        <f>_xlfn.IFNA(VLOOKUP($A185,'311 &amp; 313 expiration'!A:C,3,FALSE),0)</f>
        <v>0</v>
      </c>
      <c r="H185" s="33">
        <v>0.7248</v>
      </c>
      <c r="I185" s="33">
        <v>0.6048</v>
      </c>
      <c r="J185" s="33">
        <v>0.6048</v>
      </c>
      <c r="K185" s="33">
        <f t="shared" si="4"/>
        <v>0</v>
      </c>
      <c r="L185" s="33">
        <f t="shared" si="5"/>
        <v>0.7248</v>
      </c>
      <c r="M185" s="33">
        <v>0.08</v>
      </c>
      <c r="N185" s="33">
        <v>3.9999999999999994E-2</v>
      </c>
      <c r="O185" s="33">
        <v>0</v>
      </c>
    </row>
    <row r="186" spans="1:15" x14ac:dyDescent="0.3">
      <c r="A186">
        <v>47901</v>
      </c>
      <c r="B186" t="s">
        <v>190</v>
      </c>
      <c r="C186" s="32">
        <v>696413644</v>
      </c>
      <c r="D186" s="32">
        <v>696413644</v>
      </c>
      <c r="E186" s="32">
        <v>96062446</v>
      </c>
      <c r="F186" s="32">
        <f>_xlfn.IFNA(VLOOKUP($A186,'311 &amp; 313 expiration'!A:C,2,FALSE),0)</f>
        <v>0</v>
      </c>
      <c r="G186" s="32">
        <f>_xlfn.IFNA(VLOOKUP($A186,'311 &amp; 313 expiration'!A:C,3,FALSE),0)</f>
        <v>0</v>
      </c>
      <c r="H186" s="33">
        <v>0.75519999999999998</v>
      </c>
      <c r="I186" s="33">
        <v>0.6169</v>
      </c>
      <c r="J186" s="33">
        <v>0.6169</v>
      </c>
      <c r="K186" s="33">
        <f t="shared" si="4"/>
        <v>0</v>
      </c>
      <c r="L186" s="33">
        <f t="shared" si="5"/>
        <v>0.75519999999999998</v>
      </c>
      <c r="M186" s="33">
        <v>0.08</v>
      </c>
      <c r="N186" s="33">
        <v>5.8299999999999977E-2</v>
      </c>
      <c r="O186" s="33">
        <v>0</v>
      </c>
    </row>
    <row r="187" spans="1:15" x14ac:dyDescent="0.3">
      <c r="A187">
        <v>47902</v>
      </c>
      <c r="B187" t="s">
        <v>191</v>
      </c>
      <c r="C187" s="32">
        <v>392267215</v>
      </c>
      <c r="D187" s="32">
        <v>392267215</v>
      </c>
      <c r="E187" s="32">
        <v>58445374</v>
      </c>
      <c r="F187" s="32">
        <f>_xlfn.IFNA(VLOOKUP($A187,'311 &amp; 313 expiration'!A:C,2,FALSE),0)</f>
        <v>0</v>
      </c>
      <c r="G187" s="32">
        <f>_xlfn.IFNA(VLOOKUP($A187,'311 &amp; 313 expiration'!A:C,3,FALSE),0)</f>
        <v>0</v>
      </c>
      <c r="H187" s="33">
        <v>0.72230000000000005</v>
      </c>
      <c r="I187" s="33">
        <v>0.6099</v>
      </c>
      <c r="J187" s="33">
        <v>0.6099</v>
      </c>
      <c r="K187" s="33">
        <f t="shared" si="4"/>
        <v>0</v>
      </c>
      <c r="L187" s="33">
        <f t="shared" si="5"/>
        <v>0.72230000000000005</v>
      </c>
      <c r="M187" s="33">
        <v>0.08</v>
      </c>
      <c r="N187" s="33">
        <v>3.2400000000000054E-2</v>
      </c>
      <c r="O187" s="33">
        <v>0</v>
      </c>
    </row>
    <row r="188" spans="1:15" x14ac:dyDescent="0.3">
      <c r="A188">
        <v>47903</v>
      </c>
      <c r="B188" t="s">
        <v>192</v>
      </c>
      <c r="C188" s="32">
        <v>126887470</v>
      </c>
      <c r="D188" s="32">
        <v>126887470</v>
      </c>
      <c r="E188" s="32">
        <v>13784326</v>
      </c>
      <c r="F188" s="32">
        <f>_xlfn.IFNA(VLOOKUP($A188,'311 &amp; 313 expiration'!A:C,2,FALSE),0)</f>
        <v>0</v>
      </c>
      <c r="G188" s="32">
        <f>_xlfn.IFNA(VLOOKUP($A188,'311 &amp; 313 expiration'!A:C,3,FALSE),0)</f>
        <v>0</v>
      </c>
      <c r="H188" s="33">
        <v>0.75519999999999998</v>
      </c>
      <c r="I188" s="33">
        <v>0.6169</v>
      </c>
      <c r="J188" s="33">
        <v>0.6169</v>
      </c>
      <c r="K188" s="33">
        <f t="shared" si="4"/>
        <v>0</v>
      </c>
      <c r="L188" s="33">
        <f t="shared" si="5"/>
        <v>0.75519999999999998</v>
      </c>
      <c r="M188" s="33">
        <v>0.08</v>
      </c>
      <c r="N188" s="33">
        <v>5.8299999999999977E-2</v>
      </c>
      <c r="O188" s="33">
        <v>0</v>
      </c>
    </row>
    <row r="189" spans="1:15" x14ac:dyDescent="0.3">
      <c r="A189">
        <v>47905</v>
      </c>
      <c r="B189" t="s">
        <v>193</v>
      </c>
      <c r="C189" s="32">
        <v>61690918</v>
      </c>
      <c r="D189" s="32">
        <v>61690918</v>
      </c>
      <c r="E189" s="32">
        <v>9971422</v>
      </c>
      <c r="F189" s="32">
        <f>_xlfn.IFNA(VLOOKUP($A189,'311 &amp; 313 expiration'!A:C,2,FALSE),0)</f>
        <v>0</v>
      </c>
      <c r="G189" s="32">
        <f>_xlfn.IFNA(VLOOKUP($A189,'311 &amp; 313 expiration'!A:C,3,FALSE),0)</f>
        <v>0</v>
      </c>
      <c r="H189" s="33">
        <v>0.66690000000000005</v>
      </c>
      <c r="I189" s="33">
        <v>0.6169</v>
      </c>
      <c r="J189" s="33">
        <v>0.6169</v>
      </c>
      <c r="K189" s="33">
        <f t="shared" si="4"/>
        <v>0</v>
      </c>
      <c r="L189" s="33">
        <f t="shared" si="5"/>
        <v>0.66690000000000005</v>
      </c>
      <c r="M189" s="33">
        <v>5.0000000000000044E-2</v>
      </c>
      <c r="N189" s="33">
        <v>0</v>
      </c>
      <c r="O189" s="33">
        <v>0</v>
      </c>
    </row>
    <row r="190" spans="1:15" x14ac:dyDescent="0.3">
      <c r="A190">
        <v>48901</v>
      </c>
      <c r="B190" t="s">
        <v>194</v>
      </c>
      <c r="C190" s="32">
        <v>329812837</v>
      </c>
      <c r="D190" s="32">
        <v>329812837</v>
      </c>
      <c r="E190" s="32">
        <v>13426256</v>
      </c>
      <c r="F190" s="32">
        <f>_xlfn.IFNA(VLOOKUP($A190,'311 &amp; 313 expiration'!A:C,2,FALSE),0)</f>
        <v>0</v>
      </c>
      <c r="G190" s="32">
        <f>_xlfn.IFNA(VLOOKUP($A190,'311 &amp; 313 expiration'!A:C,3,FALSE),0)</f>
        <v>0</v>
      </c>
      <c r="H190" s="33">
        <v>0.61890000000000001</v>
      </c>
      <c r="I190" s="33">
        <v>0.56890000000000007</v>
      </c>
      <c r="J190" s="33">
        <v>0.56890000000000007</v>
      </c>
      <c r="K190" s="33">
        <f t="shared" si="4"/>
        <v>0</v>
      </c>
      <c r="L190" s="33">
        <f t="shared" si="5"/>
        <v>0.61890000000000001</v>
      </c>
      <c r="M190" s="33">
        <v>4.9999999999999933E-2</v>
      </c>
      <c r="N190" s="33">
        <v>0</v>
      </c>
      <c r="O190" s="33">
        <v>0</v>
      </c>
    </row>
    <row r="191" spans="1:15" x14ac:dyDescent="0.3">
      <c r="A191">
        <v>48903</v>
      </c>
      <c r="B191" t="s">
        <v>195</v>
      </c>
      <c r="C191" s="32">
        <v>307158186</v>
      </c>
      <c r="D191" s="32">
        <v>307158186</v>
      </c>
      <c r="E191" s="32">
        <v>10828778</v>
      </c>
      <c r="F191" s="32">
        <f>_xlfn.IFNA(VLOOKUP($A191,'311 &amp; 313 expiration'!A:C,2,FALSE),0)</f>
        <v>0</v>
      </c>
      <c r="G191" s="32">
        <f>_xlfn.IFNA(VLOOKUP($A191,'311 &amp; 313 expiration'!A:C,3,FALSE),0)</f>
        <v>0</v>
      </c>
      <c r="H191" s="33">
        <v>0.70069999999999999</v>
      </c>
      <c r="I191" s="33">
        <v>0.56890000000000007</v>
      </c>
      <c r="J191" s="33">
        <v>0.56890000000000007</v>
      </c>
      <c r="K191" s="33">
        <f t="shared" si="4"/>
        <v>0</v>
      </c>
      <c r="L191" s="33">
        <f t="shared" si="5"/>
        <v>0.70069999999999999</v>
      </c>
      <c r="M191" s="33">
        <v>0.08</v>
      </c>
      <c r="N191" s="33">
        <v>5.1799999999999916E-2</v>
      </c>
      <c r="O191" s="33">
        <v>0</v>
      </c>
    </row>
    <row r="192" spans="1:15" x14ac:dyDescent="0.3">
      <c r="A192">
        <v>49901</v>
      </c>
      <c r="B192" t="s">
        <v>196</v>
      </c>
      <c r="C192" s="32">
        <v>1852572922</v>
      </c>
      <c r="D192" s="32">
        <v>1852572922</v>
      </c>
      <c r="E192" s="32">
        <v>230289240</v>
      </c>
      <c r="F192" s="32">
        <f>_xlfn.IFNA(VLOOKUP($A192,'311 &amp; 313 expiration'!A:C,2,FALSE),0)</f>
        <v>0</v>
      </c>
      <c r="G192" s="32">
        <f>_xlfn.IFNA(VLOOKUP($A192,'311 &amp; 313 expiration'!A:C,3,FALSE),0)</f>
        <v>0</v>
      </c>
      <c r="H192" s="33">
        <v>0.75519999999999998</v>
      </c>
      <c r="I192" s="33">
        <v>0.6169</v>
      </c>
      <c r="J192" s="33">
        <v>0.6169</v>
      </c>
      <c r="K192" s="33">
        <f t="shared" si="4"/>
        <v>0</v>
      </c>
      <c r="L192" s="33">
        <f t="shared" si="5"/>
        <v>0.75519999999999998</v>
      </c>
      <c r="M192" s="33">
        <v>0.08</v>
      </c>
      <c r="N192" s="33">
        <v>5.8299999999999977E-2</v>
      </c>
      <c r="O192" s="33">
        <v>0</v>
      </c>
    </row>
    <row r="193" spans="1:15" x14ac:dyDescent="0.3">
      <c r="A193">
        <v>49902</v>
      </c>
      <c r="B193" t="s">
        <v>197</v>
      </c>
      <c r="C193" s="32">
        <v>556033598</v>
      </c>
      <c r="D193" s="32">
        <v>556033598</v>
      </c>
      <c r="E193" s="32">
        <v>69181288</v>
      </c>
      <c r="F193" s="32">
        <f>_xlfn.IFNA(VLOOKUP($A193,'311 &amp; 313 expiration'!A:C,2,FALSE),0)</f>
        <v>0</v>
      </c>
      <c r="G193" s="32">
        <f>_xlfn.IFNA(VLOOKUP($A193,'311 &amp; 313 expiration'!A:C,3,FALSE),0)</f>
        <v>0</v>
      </c>
      <c r="H193" s="33">
        <v>0.68220000000000003</v>
      </c>
      <c r="I193" s="33">
        <v>0.63219999999999998</v>
      </c>
      <c r="J193" s="33">
        <v>0.63219999999999998</v>
      </c>
      <c r="K193" s="33">
        <f t="shared" si="4"/>
        <v>0</v>
      </c>
      <c r="L193" s="33">
        <f t="shared" si="5"/>
        <v>0.68220000000000003</v>
      </c>
      <c r="M193" s="33">
        <v>5.0000000000000044E-2</v>
      </c>
      <c r="N193" s="33">
        <v>0</v>
      </c>
      <c r="O193" s="33">
        <v>0</v>
      </c>
    </row>
    <row r="194" spans="1:15" x14ac:dyDescent="0.3">
      <c r="A194">
        <v>49903</v>
      </c>
      <c r="B194" t="s">
        <v>198</v>
      </c>
      <c r="C194" s="32">
        <v>555566898</v>
      </c>
      <c r="D194" s="32">
        <v>555566898</v>
      </c>
      <c r="E194" s="32">
        <v>73512906</v>
      </c>
      <c r="F194" s="32">
        <f>_xlfn.IFNA(VLOOKUP($A194,'311 &amp; 313 expiration'!A:C,2,FALSE),0)</f>
        <v>0</v>
      </c>
      <c r="G194" s="32">
        <f>_xlfn.IFNA(VLOOKUP($A194,'311 &amp; 313 expiration'!A:C,3,FALSE),0)</f>
        <v>0</v>
      </c>
      <c r="H194" s="33">
        <v>0.72189999999999999</v>
      </c>
      <c r="I194" s="33">
        <v>0.6169</v>
      </c>
      <c r="J194" s="33">
        <v>0.6169</v>
      </c>
      <c r="K194" s="33">
        <f t="shared" si="4"/>
        <v>0</v>
      </c>
      <c r="L194" s="33">
        <f t="shared" si="5"/>
        <v>0.72189999999999999</v>
      </c>
      <c r="M194" s="33">
        <v>0.08</v>
      </c>
      <c r="N194" s="33">
        <v>2.4999999999999981E-2</v>
      </c>
      <c r="O194" s="33">
        <v>0</v>
      </c>
    </row>
    <row r="195" spans="1:15" x14ac:dyDescent="0.3">
      <c r="A195">
        <v>49905</v>
      </c>
      <c r="B195" t="s">
        <v>199</v>
      </c>
      <c r="C195" s="32">
        <v>1306084588</v>
      </c>
      <c r="D195" s="32">
        <v>1306084588</v>
      </c>
      <c r="E195" s="32">
        <v>179340058</v>
      </c>
      <c r="F195" s="32">
        <f>_xlfn.IFNA(VLOOKUP($A195,'311 &amp; 313 expiration'!A:C,2,FALSE),0)</f>
        <v>0</v>
      </c>
      <c r="G195" s="32">
        <f>_xlfn.IFNA(VLOOKUP($A195,'311 &amp; 313 expiration'!A:C,3,FALSE),0)</f>
        <v>0</v>
      </c>
      <c r="H195" s="33">
        <v>0.66690000000000005</v>
      </c>
      <c r="I195" s="33">
        <v>0.6169</v>
      </c>
      <c r="J195" s="33">
        <v>0.6169</v>
      </c>
      <c r="K195" s="33">
        <f t="shared" ref="K195:K258" si="6">J195-I195</f>
        <v>0</v>
      </c>
      <c r="L195" s="33">
        <f t="shared" ref="L195:L258" si="7">H195-K195</f>
        <v>0.66690000000000005</v>
      </c>
      <c r="M195" s="33">
        <v>5.0000000000000044E-2</v>
      </c>
      <c r="N195" s="33">
        <v>0</v>
      </c>
      <c r="O195" s="33">
        <v>0</v>
      </c>
    </row>
    <row r="196" spans="1:15" x14ac:dyDescent="0.3">
      <c r="A196">
        <v>49906</v>
      </c>
      <c r="B196" t="s">
        <v>200</v>
      </c>
      <c r="C196" s="32">
        <v>451069870</v>
      </c>
      <c r="D196" s="32">
        <v>451069870</v>
      </c>
      <c r="E196" s="32">
        <v>38714036</v>
      </c>
      <c r="F196" s="32">
        <f>_xlfn.IFNA(VLOOKUP($A196,'311 &amp; 313 expiration'!A:C,2,FALSE),0)</f>
        <v>0</v>
      </c>
      <c r="G196" s="32">
        <f>_xlfn.IFNA(VLOOKUP($A196,'311 &amp; 313 expiration'!A:C,3,FALSE),0)</f>
        <v>0</v>
      </c>
      <c r="H196" s="33">
        <v>0.68220000000000003</v>
      </c>
      <c r="I196" s="33">
        <v>0.63219999999999998</v>
      </c>
      <c r="J196" s="33">
        <v>0.63219999999999998</v>
      </c>
      <c r="K196" s="33">
        <f t="shared" si="6"/>
        <v>0</v>
      </c>
      <c r="L196" s="33">
        <f t="shared" si="7"/>
        <v>0.68220000000000003</v>
      </c>
      <c r="M196" s="33">
        <v>5.0000000000000044E-2</v>
      </c>
      <c r="N196" s="33">
        <v>0</v>
      </c>
      <c r="O196" s="33">
        <v>0</v>
      </c>
    </row>
    <row r="197" spans="1:15" x14ac:dyDescent="0.3">
      <c r="A197">
        <v>49907</v>
      </c>
      <c r="B197" t="s">
        <v>201</v>
      </c>
      <c r="C197" s="32">
        <v>417532755</v>
      </c>
      <c r="D197" s="32">
        <v>417532755</v>
      </c>
      <c r="E197" s="32">
        <v>51197744</v>
      </c>
      <c r="F197" s="32">
        <f>_xlfn.IFNA(VLOOKUP($A197,'311 &amp; 313 expiration'!A:C,2,FALSE),0)</f>
        <v>0</v>
      </c>
      <c r="G197" s="32">
        <f>_xlfn.IFNA(VLOOKUP($A197,'311 &amp; 313 expiration'!A:C,3,FALSE),0)</f>
        <v>0</v>
      </c>
      <c r="H197" s="33">
        <v>0.67110000000000003</v>
      </c>
      <c r="I197" s="33">
        <v>0.62109999999999999</v>
      </c>
      <c r="J197" s="33">
        <v>0.62109999999999999</v>
      </c>
      <c r="K197" s="33">
        <f t="shared" si="6"/>
        <v>0</v>
      </c>
      <c r="L197" s="33">
        <f t="shared" si="7"/>
        <v>0.67110000000000003</v>
      </c>
      <c r="M197" s="33">
        <v>5.0000000000000044E-2</v>
      </c>
      <c r="N197" s="33">
        <v>0</v>
      </c>
      <c r="O197" s="33">
        <v>0</v>
      </c>
    </row>
    <row r="198" spans="1:15" x14ac:dyDescent="0.3">
      <c r="A198">
        <v>49908</v>
      </c>
      <c r="B198" t="s">
        <v>202</v>
      </c>
      <c r="C198" s="32">
        <v>15968180</v>
      </c>
      <c r="D198" s="32">
        <v>15968180</v>
      </c>
      <c r="E198" s="32">
        <v>2097524</v>
      </c>
      <c r="F198" s="32">
        <f>_xlfn.IFNA(VLOOKUP($A198,'311 &amp; 313 expiration'!A:C,2,FALSE),0)</f>
        <v>0</v>
      </c>
      <c r="G198" s="32">
        <f>_xlfn.IFNA(VLOOKUP($A198,'311 &amp; 313 expiration'!A:C,3,FALSE),0)</f>
        <v>0</v>
      </c>
      <c r="H198" s="33">
        <v>0.68220000000000003</v>
      </c>
      <c r="I198" s="33">
        <v>0.63219999999999998</v>
      </c>
      <c r="J198" s="33">
        <v>0.63219999999999998</v>
      </c>
      <c r="K198" s="33">
        <f t="shared" si="6"/>
        <v>0</v>
      </c>
      <c r="L198" s="33">
        <f t="shared" si="7"/>
        <v>0.68220000000000003</v>
      </c>
      <c r="M198" s="33">
        <v>5.0000000000000044E-2</v>
      </c>
      <c r="N198" s="33">
        <v>0</v>
      </c>
      <c r="O198" s="33">
        <v>0</v>
      </c>
    </row>
    <row r="199" spans="1:15" x14ac:dyDescent="0.3">
      <c r="A199">
        <v>49909</v>
      </c>
      <c r="B199" t="s">
        <v>203</v>
      </c>
      <c r="C199" s="32">
        <v>308323408</v>
      </c>
      <c r="D199" s="32">
        <v>308323408</v>
      </c>
      <c r="E199" s="32">
        <v>13485528</v>
      </c>
      <c r="F199" s="32">
        <f>_xlfn.IFNA(VLOOKUP($A199,'311 &amp; 313 expiration'!A:C,2,FALSE),0)</f>
        <v>0</v>
      </c>
      <c r="G199" s="32">
        <f>_xlfn.IFNA(VLOOKUP($A199,'311 &amp; 313 expiration'!A:C,3,FALSE),0)</f>
        <v>0</v>
      </c>
      <c r="H199" s="33">
        <v>0.66490000000000005</v>
      </c>
      <c r="I199" s="33">
        <v>0.6149</v>
      </c>
      <c r="J199" s="33">
        <v>0.6149</v>
      </c>
      <c r="K199" s="33">
        <f t="shared" si="6"/>
        <v>0</v>
      </c>
      <c r="L199" s="33">
        <f t="shared" si="7"/>
        <v>0.66490000000000005</v>
      </c>
      <c r="M199" s="33">
        <v>5.0000000000000044E-2</v>
      </c>
      <c r="N199" s="33">
        <v>0</v>
      </c>
      <c r="O199" s="33">
        <v>0</v>
      </c>
    </row>
    <row r="200" spans="1:15" x14ac:dyDescent="0.3">
      <c r="A200">
        <v>50901</v>
      </c>
      <c r="B200" t="s">
        <v>204</v>
      </c>
      <c r="C200" s="32">
        <v>216664608</v>
      </c>
      <c r="D200" s="32">
        <v>216664608</v>
      </c>
      <c r="E200" s="32">
        <v>27513812</v>
      </c>
      <c r="F200" s="32">
        <f>_xlfn.IFNA(VLOOKUP($A200,'311 &amp; 313 expiration'!A:C,2,FALSE),0)</f>
        <v>0</v>
      </c>
      <c r="G200" s="32">
        <f>_xlfn.IFNA(VLOOKUP($A200,'311 &amp; 313 expiration'!A:C,3,FALSE),0)</f>
        <v>0</v>
      </c>
      <c r="H200" s="33">
        <v>0.66080000000000005</v>
      </c>
      <c r="I200" s="33">
        <v>0.61080000000000001</v>
      </c>
      <c r="J200" s="33">
        <v>0.61080000000000001</v>
      </c>
      <c r="K200" s="33">
        <f t="shared" si="6"/>
        <v>0</v>
      </c>
      <c r="L200" s="33">
        <f t="shared" si="7"/>
        <v>0.66080000000000005</v>
      </c>
      <c r="M200" s="33">
        <v>5.0000000000000044E-2</v>
      </c>
      <c r="N200" s="33">
        <v>0</v>
      </c>
      <c r="O200" s="33">
        <v>0</v>
      </c>
    </row>
    <row r="201" spans="1:15" x14ac:dyDescent="0.3">
      <c r="A201">
        <v>50902</v>
      </c>
      <c r="B201" t="s">
        <v>205</v>
      </c>
      <c r="C201" s="32">
        <v>1085808656</v>
      </c>
      <c r="D201" s="32">
        <v>1085808656</v>
      </c>
      <c r="E201" s="32">
        <v>247053860</v>
      </c>
      <c r="F201" s="32">
        <f>_xlfn.IFNA(VLOOKUP($A201,'311 &amp; 313 expiration'!A:C,2,FALSE),0)</f>
        <v>0</v>
      </c>
      <c r="G201" s="32">
        <f>_xlfn.IFNA(VLOOKUP($A201,'311 &amp; 313 expiration'!A:C,3,FALSE),0)</f>
        <v>0</v>
      </c>
      <c r="H201" s="33">
        <v>0.69690000000000007</v>
      </c>
      <c r="I201" s="33">
        <v>0.6169</v>
      </c>
      <c r="J201" s="33">
        <v>0.6169</v>
      </c>
      <c r="K201" s="33">
        <f t="shared" si="6"/>
        <v>0</v>
      </c>
      <c r="L201" s="33">
        <f t="shared" si="7"/>
        <v>0.69690000000000007</v>
      </c>
      <c r="M201" s="33">
        <v>0.08</v>
      </c>
      <c r="N201" s="33">
        <v>6.9388939039072284E-17</v>
      </c>
      <c r="O201" s="33">
        <v>0</v>
      </c>
    </row>
    <row r="202" spans="1:15" x14ac:dyDescent="0.3">
      <c r="A202">
        <v>50904</v>
      </c>
      <c r="B202" t="s">
        <v>206</v>
      </c>
      <c r="C202" s="32">
        <v>149244648</v>
      </c>
      <c r="D202" s="32">
        <v>149244648</v>
      </c>
      <c r="E202" s="32">
        <v>17251066</v>
      </c>
      <c r="F202" s="32">
        <f>_xlfn.IFNA(VLOOKUP($A202,'311 &amp; 313 expiration'!A:C,2,FALSE),0)</f>
        <v>0</v>
      </c>
      <c r="G202" s="32">
        <f>_xlfn.IFNA(VLOOKUP($A202,'311 &amp; 313 expiration'!A:C,3,FALSE),0)</f>
        <v>0</v>
      </c>
      <c r="H202" s="33">
        <v>0.75519999999999998</v>
      </c>
      <c r="I202" s="33">
        <v>0.6169</v>
      </c>
      <c r="J202" s="33">
        <v>0.6169</v>
      </c>
      <c r="K202" s="33">
        <f t="shared" si="6"/>
        <v>0</v>
      </c>
      <c r="L202" s="33">
        <f t="shared" si="7"/>
        <v>0.75519999999999998</v>
      </c>
      <c r="M202" s="33">
        <v>0.08</v>
      </c>
      <c r="N202" s="33">
        <v>5.8299999999999977E-2</v>
      </c>
      <c r="O202" s="33">
        <v>0</v>
      </c>
    </row>
    <row r="203" spans="1:15" x14ac:dyDescent="0.3">
      <c r="A203">
        <v>50909</v>
      </c>
      <c r="B203" t="s">
        <v>207</v>
      </c>
      <c r="C203" s="32">
        <v>173432800</v>
      </c>
      <c r="D203" s="32">
        <v>173432800</v>
      </c>
      <c r="E203" s="32">
        <v>19207842</v>
      </c>
      <c r="F203" s="32">
        <f>_xlfn.IFNA(VLOOKUP($A203,'311 &amp; 313 expiration'!A:C,2,FALSE),0)</f>
        <v>0</v>
      </c>
      <c r="G203" s="32">
        <f>_xlfn.IFNA(VLOOKUP($A203,'311 &amp; 313 expiration'!A:C,3,FALSE),0)</f>
        <v>0</v>
      </c>
      <c r="H203" s="33">
        <v>0.74880000000000002</v>
      </c>
      <c r="I203" s="33">
        <v>0.61050000000000004</v>
      </c>
      <c r="J203" s="33">
        <v>0.61050000000000004</v>
      </c>
      <c r="K203" s="33">
        <f t="shared" si="6"/>
        <v>0</v>
      </c>
      <c r="L203" s="33">
        <f t="shared" si="7"/>
        <v>0.74880000000000002</v>
      </c>
      <c r="M203" s="33">
        <v>0.08</v>
      </c>
      <c r="N203" s="33">
        <v>5.8299999999999977E-2</v>
      </c>
      <c r="O203" s="33">
        <v>0</v>
      </c>
    </row>
    <row r="204" spans="1:15" x14ac:dyDescent="0.3">
      <c r="A204">
        <v>50910</v>
      </c>
      <c r="B204" t="s">
        <v>208</v>
      </c>
      <c r="C204" s="32">
        <v>1910207527</v>
      </c>
      <c r="D204" s="32">
        <v>1910207527</v>
      </c>
      <c r="E204" s="32">
        <v>601249012</v>
      </c>
      <c r="F204" s="32">
        <f>_xlfn.IFNA(VLOOKUP($A204,'311 &amp; 313 expiration'!A:C,2,FALSE),0)</f>
        <v>0</v>
      </c>
      <c r="G204" s="32">
        <f>_xlfn.IFNA(VLOOKUP($A204,'311 &amp; 313 expiration'!A:C,3,FALSE),0)</f>
        <v>0</v>
      </c>
      <c r="H204" s="33">
        <v>0.75750000000000006</v>
      </c>
      <c r="I204" s="33">
        <v>0.61920000000000008</v>
      </c>
      <c r="J204" s="33">
        <v>0.61920000000000008</v>
      </c>
      <c r="K204" s="33">
        <f t="shared" si="6"/>
        <v>0</v>
      </c>
      <c r="L204" s="33">
        <f t="shared" si="7"/>
        <v>0.75750000000000006</v>
      </c>
      <c r="M204" s="33">
        <v>0.08</v>
      </c>
      <c r="N204" s="33">
        <v>5.8299999999999977E-2</v>
      </c>
      <c r="O204" s="33">
        <v>0</v>
      </c>
    </row>
    <row r="205" spans="1:15" x14ac:dyDescent="0.3">
      <c r="A205">
        <v>51901</v>
      </c>
      <c r="B205" t="s">
        <v>209</v>
      </c>
      <c r="C205" s="32">
        <v>143933839</v>
      </c>
      <c r="D205" s="32">
        <v>143819779</v>
      </c>
      <c r="E205" s="32">
        <v>1867732</v>
      </c>
      <c r="F205" s="32">
        <f>_xlfn.IFNA(VLOOKUP($A205,'311 &amp; 313 expiration'!A:C,2,FALSE),0)</f>
        <v>0</v>
      </c>
      <c r="G205" s="32">
        <f>_xlfn.IFNA(VLOOKUP($A205,'311 &amp; 313 expiration'!A:C,3,FALSE),0)</f>
        <v>0</v>
      </c>
      <c r="H205" s="33">
        <v>0.68220000000000003</v>
      </c>
      <c r="I205" s="33">
        <v>0.63219999999999998</v>
      </c>
      <c r="J205" s="33">
        <v>0.63219999999999998</v>
      </c>
      <c r="K205" s="33">
        <f t="shared" si="6"/>
        <v>0</v>
      </c>
      <c r="L205" s="33">
        <f t="shared" si="7"/>
        <v>0.68220000000000003</v>
      </c>
      <c r="M205" s="33">
        <v>5.0000000000000044E-2</v>
      </c>
      <c r="N205" s="33">
        <v>0</v>
      </c>
      <c r="O205" s="33">
        <v>0</v>
      </c>
    </row>
    <row r="206" spans="1:15" x14ac:dyDescent="0.3">
      <c r="A206">
        <v>52901</v>
      </c>
      <c r="B206" t="s">
        <v>210</v>
      </c>
      <c r="C206" s="32">
        <v>2493265648</v>
      </c>
      <c r="D206" s="32">
        <v>2493265648</v>
      </c>
      <c r="E206" s="32">
        <v>32951326</v>
      </c>
      <c r="F206" s="32">
        <f>_xlfn.IFNA(VLOOKUP($A206,'311 &amp; 313 expiration'!A:C,2,FALSE),0)</f>
        <v>0</v>
      </c>
      <c r="G206" s="32">
        <f>_xlfn.IFNA(VLOOKUP($A206,'311 &amp; 313 expiration'!A:C,3,FALSE),0)</f>
        <v>0</v>
      </c>
      <c r="H206" s="33">
        <v>0.66920000000000002</v>
      </c>
      <c r="I206" s="33">
        <v>0.61920000000000008</v>
      </c>
      <c r="J206" s="33">
        <v>0.61920000000000008</v>
      </c>
      <c r="K206" s="33">
        <f t="shared" si="6"/>
        <v>0</v>
      </c>
      <c r="L206" s="33">
        <f t="shared" si="7"/>
        <v>0.66920000000000002</v>
      </c>
      <c r="M206" s="33">
        <v>4.9999999999999933E-2</v>
      </c>
      <c r="N206" s="33">
        <v>0</v>
      </c>
      <c r="O206" s="33">
        <v>0</v>
      </c>
    </row>
    <row r="207" spans="1:15" x14ac:dyDescent="0.3">
      <c r="A207">
        <v>53001</v>
      </c>
      <c r="B207" t="s">
        <v>211</v>
      </c>
      <c r="C207" s="32">
        <v>2260593485</v>
      </c>
      <c r="D207" s="32">
        <v>2260393940</v>
      </c>
      <c r="E207" s="32">
        <v>4056460</v>
      </c>
      <c r="F207" s="32">
        <f>_xlfn.IFNA(VLOOKUP($A207,'311 &amp; 313 expiration'!A:C,2,FALSE),0)</f>
        <v>0</v>
      </c>
      <c r="G207" s="32">
        <f>_xlfn.IFNA(VLOOKUP($A207,'311 &amp; 313 expiration'!A:C,3,FALSE),0)</f>
        <v>0</v>
      </c>
      <c r="H207" s="33">
        <v>0.71220000000000006</v>
      </c>
      <c r="I207" s="33">
        <v>0.63219999999999998</v>
      </c>
      <c r="J207" s="33">
        <v>0.63219999999999998</v>
      </c>
      <c r="K207" s="33">
        <f t="shared" si="6"/>
        <v>0</v>
      </c>
      <c r="L207" s="33">
        <f t="shared" si="7"/>
        <v>0.71220000000000006</v>
      </c>
      <c r="M207" s="33">
        <v>0.08</v>
      </c>
      <c r="N207" s="33">
        <v>6.9388939039072284E-17</v>
      </c>
      <c r="O207" s="33">
        <v>0</v>
      </c>
    </row>
    <row r="208" spans="1:15" x14ac:dyDescent="0.3">
      <c r="A208">
        <v>54901</v>
      </c>
      <c r="B208" t="s">
        <v>212</v>
      </c>
      <c r="C208" s="32">
        <v>150361170</v>
      </c>
      <c r="D208" s="32">
        <v>150361170</v>
      </c>
      <c r="E208" s="32">
        <v>10436862</v>
      </c>
      <c r="F208" s="32">
        <f>_xlfn.IFNA(VLOOKUP($A208,'311 &amp; 313 expiration'!A:C,2,FALSE),0)</f>
        <v>0</v>
      </c>
      <c r="G208" s="32">
        <f>_xlfn.IFNA(VLOOKUP($A208,'311 &amp; 313 expiration'!A:C,3,FALSE),0)</f>
        <v>0</v>
      </c>
      <c r="H208" s="33">
        <v>0.71220000000000006</v>
      </c>
      <c r="I208" s="33">
        <v>0.63219999999999998</v>
      </c>
      <c r="J208" s="33">
        <v>0.63219999999999998</v>
      </c>
      <c r="K208" s="33">
        <f t="shared" si="6"/>
        <v>0</v>
      </c>
      <c r="L208" s="33">
        <f t="shared" si="7"/>
        <v>0.71220000000000006</v>
      </c>
      <c r="M208" s="33">
        <v>0.08</v>
      </c>
      <c r="N208" s="33">
        <v>6.9388939039072284E-17</v>
      </c>
      <c r="O208" s="33">
        <v>0</v>
      </c>
    </row>
    <row r="209" spans="1:15" x14ac:dyDescent="0.3">
      <c r="A209">
        <v>54902</v>
      </c>
      <c r="B209" t="s">
        <v>213</v>
      </c>
      <c r="C209" s="32">
        <v>165647319</v>
      </c>
      <c r="D209" s="32">
        <v>165647319</v>
      </c>
      <c r="E209" s="32">
        <v>8019522</v>
      </c>
      <c r="F209" s="32">
        <f>_xlfn.IFNA(VLOOKUP($A209,'311 &amp; 313 expiration'!A:C,2,FALSE),0)</f>
        <v>0</v>
      </c>
      <c r="G209" s="32">
        <f>_xlfn.IFNA(VLOOKUP($A209,'311 &amp; 313 expiration'!A:C,3,FALSE),0)</f>
        <v>0</v>
      </c>
      <c r="H209" s="33">
        <v>0.68220000000000003</v>
      </c>
      <c r="I209" s="33">
        <v>0.63219999999999998</v>
      </c>
      <c r="J209" s="33">
        <v>0.63219999999999998</v>
      </c>
      <c r="K209" s="33">
        <f t="shared" si="6"/>
        <v>0</v>
      </c>
      <c r="L209" s="33">
        <f t="shared" si="7"/>
        <v>0.68220000000000003</v>
      </c>
      <c r="M209" s="33">
        <v>5.0000000000000044E-2</v>
      </c>
      <c r="N209" s="33">
        <v>0</v>
      </c>
      <c r="O209" s="33">
        <v>0</v>
      </c>
    </row>
    <row r="210" spans="1:15" x14ac:dyDescent="0.3">
      <c r="A210">
        <v>54903</v>
      </c>
      <c r="B210" t="s">
        <v>214</v>
      </c>
      <c r="C210" s="32">
        <v>120170809</v>
      </c>
      <c r="D210" s="32">
        <v>120170809</v>
      </c>
      <c r="E210" s="32">
        <v>8166116</v>
      </c>
      <c r="F210" s="32">
        <f>_xlfn.IFNA(VLOOKUP($A210,'311 &amp; 313 expiration'!A:C,2,FALSE),0)</f>
        <v>0</v>
      </c>
      <c r="G210" s="32">
        <f>_xlfn.IFNA(VLOOKUP($A210,'311 &amp; 313 expiration'!A:C,3,FALSE),0)</f>
        <v>0</v>
      </c>
      <c r="H210" s="33">
        <v>0.68220000000000003</v>
      </c>
      <c r="I210" s="33">
        <v>0.63219999999999998</v>
      </c>
      <c r="J210" s="33">
        <v>0.63219999999999998</v>
      </c>
      <c r="K210" s="33">
        <f t="shared" si="6"/>
        <v>0</v>
      </c>
      <c r="L210" s="33">
        <f t="shared" si="7"/>
        <v>0.68220000000000003</v>
      </c>
      <c r="M210" s="33">
        <v>5.0000000000000044E-2</v>
      </c>
      <c r="N210" s="33">
        <v>0</v>
      </c>
      <c r="O210" s="33">
        <v>0</v>
      </c>
    </row>
    <row r="211" spans="1:15" x14ac:dyDescent="0.3">
      <c r="A211">
        <v>55901</v>
      </c>
      <c r="B211" t="s">
        <v>215</v>
      </c>
      <c r="C211" s="32">
        <v>5290541305</v>
      </c>
      <c r="D211" s="32">
        <v>5290541305</v>
      </c>
      <c r="E211" s="32">
        <v>2350464</v>
      </c>
      <c r="F211" s="32">
        <f>_xlfn.IFNA(VLOOKUP($A211,'311 &amp; 313 expiration'!A:C,2,FALSE),0)</f>
        <v>0</v>
      </c>
      <c r="G211" s="32">
        <f>_xlfn.IFNA(VLOOKUP($A211,'311 &amp; 313 expiration'!A:C,3,FALSE),0)</f>
        <v>0</v>
      </c>
      <c r="H211" s="33">
        <v>0.71220000000000006</v>
      </c>
      <c r="I211" s="33">
        <v>0.63219999999999998</v>
      </c>
      <c r="J211" s="33">
        <v>0.63219999999999998</v>
      </c>
      <c r="K211" s="33">
        <f t="shared" si="6"/>
        <v>0</v>
      </c>
      <c r="L211" s="33">
        <f t="shared" si="7"/>
        <v>0.71220000000000006</v>
      </c>
      <c r="M211" s="33">
        <v>0.08</v>
      </c>
      <c r="N211" s="33">
        <v>6.9388939039072284E-17</v>
      </c>
      <c r="O211" s="33">
        <v>0</v>
      </c>
    </row>
    <row r="212" spans="1:15" x14ac:dyDescent="0.3">
      <c r="A212">
        <v>56901</v>
      </c>
      <c r="B212" t="s">
        <v>216</v>
      </c>
      <c r="C212" s="32">
        <v>1580549861</v>
      </c>
      <c r="D212" s="32">
        <v>1580549861</v>
      </c>
      <c r="E212" s="32">
        <v>89130404</v>
      </c>
      <c r="F212" s="32">
        <f>_xlfn.IFNA(VLOOKUP($A212,'311 &amp; 313 expiration'!A:C,2,FALSE),0)</f>
        <v>0</v>
      </c>
      <c r="G212" s="32">
        <f>_xlfn.IFNA(VLOOKUP($A212,'311 &amp; 313 expiration'!A:C,3,FALSE),0)</f>
        <v>0</v>
      </c>
      <c r="H212" s="33">
        <v>0.68220000000000003</v>
      </c>
      <c r="I212" s="33">
        <v>0.63219999999999998</v>
      </c>
      <c r="J212" s="33">
        <v>0.63219999999999998</v>
      </c>
      <c r="K212" s="33">
        <f t="shared" si="6"/>
        <v>0</v>
      </c>
      <c r="L212" s="33">
        <f t="shared" si="7"/>
        <v>0.68220000000000003</v>
      </c>
      <c r="M212" s="33">
        <v>5.0000000000000044E-2</v>
      </c>
      <c r="N212" s="33">
        <v>0</v>
      </c>
      <c r="O212" s="33">
        <v>0</v>
      </c>
    </row>
    <row r="213" spans="1:15" x14ac:dyDescent="0.3">
      <c r="A213">
        <v>56902</v>
      </c>
      <c r="B213" t="s">
        <v>217</v>
      </c>
      <c r="C213" s="32">
        <v>221511184</v>
      </c>
      <c r="D213" s="32">
        <v>221511184</v>
      </c>
      <c r="E213" s="32">
        <v>3678130</v>
      </c>
      <c r="F213" s="32">
        <f>_xlfn.IFNA(VLOOKUP($A213,'311 &amp; 313 expiration'!A:C,2,FALSE),0)</f>
        <v>0</v>
      </c>
      <c r="G213" s="32">
        <f>_xlfn.IFNA(VLOOKUP($A213,'311 &amp; 313 expiration'!A:C,3,FALSE),0)</f>
        <v>0</v>
      </c>
      <c r="H213" s="33">
        <v>0.77050000000000007</v>
      </c>
      <c r="I213" s="33">
        <v>0.63219999999999998</v>
      </c>
      <c r="J213" s="33">
        <v>0.63219999999999998</v>
      </c>
      <c r="K213" s="33">
        <f t="shared" si="6"/>
        <v>0</v>
      </c>
      <c r="L213" s="33">
        <f t="shared" si="7"/>
        <v>0.77050000000000007</v>
      </c>
      <c r="M213" s="33">
        <v>0.08</v>
      </c>
      <c r="N213" s="33">
        <v>5.8300000000000088E-2</v>
      </c>
      <c r="O213" s="33">
        <v>0</v>
      </c>
    </row>
    <row r="214" spans="1:15" x14ac:dyDescent="0.3">
      <c r="A214">
        <v>57903</v>
      </c>
      <c r="B214" t="s">
        <v>218</v>
      </c>
      <c r="C214" s="32">
        <v>33225875846</v>
      </c>
      <c r="D214" s="32">
        <v>33225875846</v>
      </c>
      <c r="E214" s="32">
        <v>2068524508</v>
      </c>
      <c r="F214" s="32">
        <f>_xlfn.IFNA(VLOOKUP($A214,'311 &amp; 313 expiration'!A:C,2,FALSE),0)</f>
        <v>0</v>
      </c>
      <c r="G214" s="32">
        <f>_xlfn.IFNA(VLOOKUP($A214,'311 &amp; 313 expiration'!A:C,3,FALSE),0)</f>
        <v>0</v>
      </c>
      <c r="H214" s="33">
        <v>0.74809999999999999</v>
      </c>
      <c r="I214" s="33">
        <v>0.60980000000000001</v>
      </c>
      <c r="J214" s="33">
        <v>0.60980000000000001</v>
      </c>
      <c r="K214" s="33">
        <f t="shared" si="6"/>
        <v>0</v>
      </c>
      <c r="L214" s="33">
        <f t="shared" si="7"/>
        <v>0.74809999999999999</v>
      </c>
      <c r="M214" s="33">
        <v>0.08</v>
      </c>
      <c r="N214" s="33">
        <v>5.8299999999999977E-2</v>
      </c>
      <c r="O214" s="33">
        <v>0</v>
      </c>
    </row>
    <row r="215" spans="1:15" x14ac:dyDescent="0.3">
      <c r="A215">
        <v>57904</v>
      </c>
      <c r="B215" t="s">
        <v>219</v>
      </c>
      <c r="C215" s="32">
        <v>5617058178</v>
      </c>
      <c r="D215" s="32">
        <v>5617058178</v>
      </c>
      <c r="E215" s="32">
        <v>819192634</v>
      </c>
      <c r="F215" s="32">
        <f>_xlfn.IFNA(VLOOKUP($A215,'311 &amp; 313 expiration'!A:C,2,FALSE),0)</f>
        <v>0</v>
      </c>
      <c r="G215" s="32">
        <f>_xlfn.IFNA(VLOOKUP($A215,'311 &amp; 313 expiration'!A:C,3,FALSE),0)</f>
        <v>0</v>
      </c>
      <c r="H215" s="33">
        <v>0.78690000000000004</v>
      </c>
      <c r="I215" s="33">
        <v>0.6169</v>
      </c>
      <c r="J215" s="33">
        <v>0.6169</v>
      </c>
      <c r="K215" s="33">
        <f t="shared" si="6"/>
        <v>0</v>
      </c>
      <c r="L215" s="33">
        <f t="shared" si="7"/>
        <v>0.78690000000000004</v>
      </c>
      <c r="M215" s="33">
        <v>0.08</v>
      </c>
      <c r="N215" s="33">
        <v>0.09</v>
      </c>
      <c r="O215" s="33">
        <v>2.7755575615628914E-17</v>
      </c>
    </row>
    <row r="216" spans="1:15" x14ac:dyDescent="0.3">
      <c r="A216">
        <v>57905</v>
      </c>
      <c r="B216" t="s">
        <v>220</v>
      </c>
      <c r="C216" s="32">
        <v>201125996248</v>
      </c>
      <c r="D216" s="32">
        <v>197343486332</v>
      </c>
      <c r="E216" s="32">
        <v>18073702530</v>
      </c>
      <c r="F216" s="32">
        <f>_xlfn.IFNA(VLOOKUP($A216,'311 &amp; 313 expiration'!A:C,2,FALSE),0)</f>
        <v>0</v>
      </c>
      <c r="G216" s="32">
        <f>_xlfn.IFNA(VLOOKUP($A216,'311 &amp; 313 expiration'!A:C,3,FALSE),0)</f>
        <v>0</v>
      </c>
      <c r="H216" s="33">
        <v>0.75180000000000002</v>
      </c>
      <c r="I216" s="33">
        <v>0.61350000000000005</v>
      </c>
      <c r="J216" s="33">
        <v>0.61350000000000005</v>
      </c>
      <c r="K216" s="33">
        <f t="shared" si="6"/>
        <v>0</v>
      </c>
      <c r="L216" s="33">
        <f t="shared" si="7"/>
        <v>0.75180000000000002</v>
      </c>
      <c r="M216" s="33">
        <v>0.08</v>
      </c>
      <c r="N216" s="33">
        <v>5.8299999999999977E-2</v>
      </c>
      <c r="O216" s="33">
        <v>0</v>
      </c>
    </row>
    <row r="217" spans="1:15" x14ac:dyDescent="0.3">
      <c r="A217">
        <v>57906</v>
      </c>
      <c r="B217" t="s">
        <v>221</v>
      </c>
      <c r="C217" s="32">
        <v>4610770180</v>
      </c>
      <c r="D217" s="32">
        <v>4610770180</v>
      </c>
      <c r="E217" s="32">
        <v>1046419564</v>
      </c>
      <c r="F217" s="32">
        <f>_xlfn.IFNA(VLOOKUP($A217,'311 &amp; 313 expiration'!A:C,2,FALSE),0)</f>
        <v>0</v>
      </c>
      <c r="G217" s="32">
        <f>_xlfn.IFNA(VLOOKUP($A217,'311 &amp; 313 expiration'!A:C,3,FALSE),0)</f>
        <v>0</v>
      </c>
      <c r="H217" s="33">
        <v>0.75519999999999998</v>
      </c>
      <c r="I217" s="33">
        <v>0.6169</v>
      </c>
      <c r="J217" s="33">
        <v>0.6169</v>
      </c>
      <c r="K217" s="33">
        <f t="shared" si="6"/>
        <v>0</v>
      </c>
      <c r="L217" s="33">
        <f t="shared" si="7"/>
        <v>0.75519999999999998</v>
      </c>
      <c r="M217" s="33">
        <v>0.08</v>
      </c>
      <c r="N217" s="33">
        <v>5.8299999999999977E-2</v>
      </c>
      <c r="O217" s="33">
        <v>0</v>
      </c>
    </row>
    <row r="218" spans="1:15" x14ac:dyDescent="0.3">
      <c r="A218">
        <v>57907</v>
      </c>
      <c r="B218" t="s">
        <v>222</v>
      </c>
      <c r="C218" s="32">
        <v>6781726727</v>
      </c>
      <c r="D218" s="32">
        <v>6781726727</v>
      </c>
      <c r="E218" s="32">
        <v>1044204552</v>
      </c>
      <c r="F218" s="32">
        <f>_xlfn.IFNA(VLOOKUP($A218,'311 &amp; 313 expiration'!A:C,2,FALSE),0)</f>
        <v>0</v>
      </c>
      <c r="G218" s="32">
        <f>_xlfn.IFNA(VLOOKUP($A218,'311 &amp; 313 expiration'!A:C,3,FALSE),0)</f>
        <v>0</v>
      </c>
      <c r="H218" s="33">
        <v>0.74520000000000008</v>
      </c>
      <c r="I218" s="33">
        <v>0.6169</v>
      </c>
      <c r="J218" s="33">
        <v>0.6169</v>
      </c>
      <c r="K218" s="33">
        <f t="shared" si="6"/>
        <v>0</v>
      </c>
      <c r="L218" s="33">
        <f t="shared" si="7"/>
        <v>0.74520000000000008</v>
      </c>
      <c r="M218" s="33">
        <v>0.08</v>
      </c>
      <c r="N218" s="33">
        <v>4.8300000000000079E-2</v>
      </c>
      <c r="O218" s="33">
        <v>0</v>
      </c>
    </row>
    <row r="219" spans="1:15" x14ac:dyDescent="0.3">
      <c r="A219">
        <v>57909</v>
      </c>
      <c r="B219" t="s">
        <v>223</v>
      </c>
      <c r="C219" s="32">
        <v>31398728560</v>
      </c>
      <c r="D219" s="32">
        <v>31398728560</v>
      </c>
      <c r="E219" s="32">
        <v>4372667868</v>
      </c>
      <c r="F219" s="32">
        <f>_xlfn.IFNA(VLOOKUP($A219,'311 &amp; 313 expiration'!A:C,2,FALSE),0)</f>
        <v>0</v>
      </c>
      <c r="G219" s="32">
        <f>_xlfn.IFNA(VLOOKUP($A219,'311 &amp; 313 expiration'!A:C,3,FALSE),0)</f>
        <v>0</v>
      </c>
      <c r="H219" s="33">
        <v>0.78690000000000004</v>
      </c>
      <c r="I219" s="33">
        <v>0.6169</v>
      </c>
      <c r="J219" s="33">
        <v>0.6169</v>
      </c>
      <c r="K219" s="33">
        <f t="shared" si="6"/>
        <v>0</v>
      </c>
      <c r="L219" s="33">
        <f t="shared" si="7"/>
        <v>0.78690000000000004</v>
      </c>
      <c r="M219" s="33">
        <v>0.08</v>
      </c>
      <c r="N219" s="33">
        <v>0.09</v>
      </c>
      <c r="O219" s="33">
        <v>2.7755575615628914E-17</v>
      </c>
    </row>
    <row r="220" spans="1:15" x14ac:dyDescent="0.3">
      <c r="A220">
        <v>57910</v>
      </c>
      <c r="B220" t="s">
        <v>224</v>
      </c>
      <c r="C220" s="32">
        <v>13690645091</v>
      </c>
      <c r="D220" s="32">
        <v>13690645091</v>
      </c>
      <c r="E220" s="32">
        <v>1421859772</v>
      </c>
      <c r="F220" s="32">
        <f>_xlfn.IFNA(VLOOKUP($A220,'311 &amp; 313 expiration'!A:C,2,FALSE),0)</f>
        <v>0</v>
      </c>
      <c r="G220" s="32">
        <f>_xlfn.IFNA(VLOOKUP($A220,'311 &amp; 313 expiration'!A:C,3,FALSE),0)</f>
        <v>0</v>
      </c>
      <c r="H220" s="33">
        <v>0.78690000000000004</v>
      </c>
      <c r="I220" s="33">
        <v>0.6169</v>
      </c>
      <c r="J220" s="33">
        <v>0.6169</v>
      </c>
      <c r="K220" s="33">
        <f t="shared" si="6"/>
        <v>0</v>
      </c>
      <c r="L220" s="33">
        <f t="shared" si="7"/>
        <v>0.78690000000000004</v>
      </c>
      <c r="M220" s="33">
        <v>0.08</v>
      </c>
      <c r="N220" s="33">
        <v>0.09</v>
      </c>
      <c r="O220" s="33">
        <v>2.7755575615628914E-17</v>
      </c>
    </row>
    <row r="221" spans="1:15" x14ac:dyDescent="0.3">
      <c r="A221">
        <v>57911</v>
      </c>
      <c r="B221" t="s">
        <v>225</v>
      </c>
      <c r="C221" s="32">
        <v>25068286353</v>
      </c>
      <c r="D221" s="32">
        <v>22802609432</v>
      </c>
      <c r="E221" s="32">
        <v>5193971426</v>
      </c>
      <c r="F221" s="32">
        <f>_xlfn.IFNA(VLOOKUP($A221,'311 &amp; 313 expiration'!A:C,2,FALSE),0)</f>
        <v>0</v>
      </c>
      <c r="G221" s="32">
        <f>_xlfn.IFNA(VLOOKUP($A221,'311 &amp; 313 expiration'!A:C,3,FALSE),0)</f>
        <v>0</v>
      </c>
      <c r="H221" s="33">
        <v>0.66470000000000007</v>
      </c>
      <c r="I221" s="33">
        <v>0.5847</v>
      </c>
      <c r="J221" s="33">
        <v>0.5847</v>
      </c>
      <c r="K221" s="33">
        <f t="shared" si="6"/>
        <v>0</v>
      </c>
      <c r="L221" s="33">
        <f t="shared" si="7"/>
        <v>0.66470000000000007</v>
      </c>
      <c r="M221" s="33">
        <v>0.08</v>
      </c>
      <c r="N221" s="33">
        <v>6.9388939039072284E-17</v>
      </c>
      <c r="O221" s="33">
        <v>0</v>
      </c>
    </row>
    <row r="222" spans="1:15" x14ac:dyDescent="0.3">
      <c r="A222">
        <v>57912</v>
      </c>
      <c r="B222" t="s">
        <v>226</v>
      </c>
      <c r="C222" s="32">
        <v>22437231738</v>
      </c>
      <c r="D222" s="32">
        <v>22437231738</v>
      </c>
      <c r="E222" s="32">
        <v>1595736964</v>
      </c>
      <c r="F222" s="32">
        <f>_xlfn.IFNA(VLOOKUP($A222,'311 &amp; 313 expiration'!A:C,2,FALSE),0)</f>
        <v>0</v>
      </c>
      <c r="G222" s="32">
        <f>_xlfn.IFNA(VLOOKUP($A222,'311 &amp; 313 expiration'!A:C,3,FALSE),0)</f>
        <v>0</v>
      </c>
      <c r="H222" s="33">
        <v>0.71789999999999998</v>
      </c>
      <c r="I222" s="33">
        <v>0.6169</v>
      </c>
      <c r="J222" s="33">
        <v>0.6169</v>
      </c>
      <c r="K222" s="33">
        <f t="shared" si="6"/>
        <v>0</v>
      </c>
      <c r="L222" s="33">
        <f t="shared" si="7"/>
        <v>0.71789999999999998</v>
      </c>
      <c r="M222" s="33">
        <v>0.08</v>
      </c>
      <c r="N222" s="33">
        <v>2.0999999999999977E-2</v>
      </c>
      <c r="O222" s="33">
        <v>0</v>
      </c>
    </row>
    <row r="223" spans="1:15" x14ac:dyDescent="0.3">
      <c r="A223">
        <v>57913</v>
      </c>
      <c r="B223" t="s">
        <v>227</v>
      </c>
      <c r="C223" s="32">
        <v>6183226842</v>
      </c>
      <c r="D223" s="32">
        <v>6183226842</v>
      </c>
      <c r="E223" s="32">
        <v>592591138</v>
      </c>
      <c r="F223" s="32">
        <f>_xlfn.IFNA(VLOOKUP($A223,'311 &amp; 313 expiration'!A:C,2,FALSE),0)</f>
        <v>0</v>
      </c>
      <c r="G223" s="32">
        <f>_xlfn.IFNA(VLOOKUP($A223,'311 &amp; 313 expiration'!A:C,3,FALSE),0)</f>
        <v>0</v>
      </c>
      <c r="H223" s="33">
        <v>0.78690000000000004</v>
      </c>
      <c r="I223" s="33">
        <v>0.6169</v>
      </c>
      <c r="J223" s="33">
        <v>0.6169</v>
      </c>
      <c r="K223" s="33">
        <f t="shared" si="6"/>
        <v>0</v>
      </c>
      <c r="L223" s="33">
        <f t="shared" si="7"/>
        <v>0.78690000000000004</v>
      </c>
      <c r="M223" s="33">
        <v>0.08</v>
      </c>
      <c r="N223" s="33">
        <v>0.09</v>
      </c>
      <c r="O223" s="33">
        <v>2.7755575615628914E-17</v>
      </c>
    </row>
    <row r="224" spans="1:15" x14ac:dyDescent="0.3">
      <c r="A224">
        <v>57914</v>
      </c>
      <c r="B224" t="s">
        <v>228</v>
      </c>
      <c r="C224" s="32">
        <v>14716469230</v>
      </c>
      <c r="D224" s="32">
        <v>14716469230</v>
      </c>
      <c r="E224" s="32">
        <v>2035379188</v>
      </c>
      <c r="F224" s="32">
        <f>_xlfn.IFNA(VLOOKUP($A224,'311 &amp; 313 expiration'!A:C,2,FALSE),0)</f>
        <v>0</v>
      </c>
      <c r="G224" s="32">
        <f>_xlfn.IFNA(VLOOKUP($A224,'311 &amp; 313 expiration'!A:C,3,FALSE),0)</f>
        <v>0</v>
      </c>
      <c r="H224" s="33">
        <v>0.69690000000000007</v>
      </c>
      <c r="I224" s="33">
        <v>0.6169</v>
      </c>
      <c r="J224" s="33">
        <v>0.6169</v>
      </c>
      <c r="K224" s="33">
        <f t="shared" si="6"/>
        <v>0</v>
      </c>
      <c r="L224" s="33">
        <f t="shared" si="7"/>
        <v>0.69690000000000007</v>
      </c>
      <c r="M224" s="33">
        <v>0.08</v>
      </c>
      <c r="N224" s="33">
        <v>6.9388939039072284E-17</v>
      </c>
      <c r="O224" s="33">
        <v>0</v>
      </c>
    </row>
    <row r="225" spans="1:15" x14ac:dyDescent="0.3">
      <c r="A225">
        <v>57916</v>
      </c>
      <c r="B225" t="s">
        <v>229</v>
      </c>
      <c r="C225" s="32">
        <v>33979264682</v>
      </c>
      <c r="D225" s="32">
        <v>32929868898</v>
      </c>
      <c r="E225" s="32">
        <v>5243894018</v>
      </c>
      <c r="F225" s="32">
        <f>_xlfn.IFNA(VLOOKUP($A225,'311 &amp; 313 expiration'!A:C,2,FALSE),0)</f>
        <v>0</v>
      </c>
      <c r="G225" s="32">
        <f>_xlfn.IFNA(VLOOKUP($A225,'311 &amp; 313 expiration'!A:C,3,FALSE),0)</f>
        <v>0</v>
      </c>
      <c r="H225" s="33">
        <v>0.75519999999999998</v>
      </c>
      <c r="I225" s="33">
        <v>0.6169</v>
      </c>
      <c r="J225" s="33">
        <v>0.6169</v>
      </c>
      <c r="K225" s="33">
        <f t="shared" si="6"/>
        <v>0</v>
      </c>
      <c r="L225" s="33">
        <f t="shared" si="7"/>
        <v>0.75519999999999998</v>
      </c>
      <c r="M225" s="33">
        <v>0.08</v>
      </c>
      <c r="N225" s="33">
        <v>5.8299999999999977E-2</v>
      </c>
      <c r="O225" s="33">
        <v>0</v>
      </c>
    </row>
    <row r="226" spans="1:15" x14ac:dyDescent="0.3">
      <c r="A226">
        <v>57919</v>
      </c>
      <c r="B226" t="s">
        <v>230</v>
      </c>
      <c r="C226" s="32">
        <v>2156577502</v>
      </c>
      <c r="D226" s="32">
        <v>2156577502</v>
      </c>
      <c r="E226" s="32">
        <v>186964718</v>
      </c>
      <c r="F226" s="32">
        <f>_xlfn.IFNA(VLOOKUP($A226,'311 &amp; 313 expiration'!A:C,2,FALSE),0)</f>
        <v>0</v>
      </c>
      <c r="G226" s="32">
        <f>_xlfn.IFNA(VLOOKUP($A226,'311 &amp; 313 expiration'!A:C,3,FALSE),0)</f>
        <v>0</v>
      </c>
      <c r="H226" s="33">
        <v>0.77280000000000004</v>
      </c>
      <c r="I226" s="33">
        <v>0.6169</v>
      </c>
      <c r="J226" s="33">
        <v>0.6169</v>
      </c>
      <c r="K226" s="33">
        <f t="shared" si="6"/>
        <v>0</v>
      </c>
      <c r="L226" s="33">
        <f t="shared" si="7"/>
        <v>0.77280000000000004</v>
      </c>
      <c r="M226" s="33">
        <v>0.08</v>
      </c>
      <c r="N226" s="33">
        <v>7.5900000000000037E-2</v>
      </c>
      <c r="O226" s="33">
        <v>0</v>
      </c>
    </row>
    <row r="227" spans="1:15" x14ac:dyDescent="0.3">
      <c r="A227">
        <v>57922</v>
      </c>
      <c r="B227" t="s">
        <v>231</v>
      </c>
      <c r="C227" s="32">
        <v>18617968085</v>
      </c>
      <c r="D227" s="32">
        <v>18617968085</v>
      </c>
      <c r="E227" s="32">
        <v>980168352</v>
      </c>
      <c r="F227" s="32">
        <f>_xlfn.IFNA(VLOOKUP($A227,'311 &amp; 313 expiration'!A:C,2,FALSE),0)</f>
        <v>0</v>
      </c>
      <c r="G227" s="32">
        <f>_xlfn.IFNA(VLOOKUP($A227,'311 &amp; 313 expiration'!A:C,3,FALSE),0)</f>
        <v>0</v>
      </c>
      <c r="H227" s="33">
        <v>0.75519999999999998</v>
      </c>
      <c r="I227" s="33">
        <v>0.6169</v>
      </c>
      <c r="J227" s="33">
        <v>0.6169</v>
      </c>
      <c r="K227" s="33">
        <f t="shared" si="6"/>
        <v>0</v>
      </c>
      <c r="L227" s="33">
        <f t="shared" si="7"/>
        <v>0.75519999999999998</v>
      </c>
      <c r="M227" s="33">
        <v>0.08</v>
      </c>
      <c r="N227" s="33">
        <v>5.8299999999999977E-2</v>
      </c>
      <c r="O227" s="33">
        <v>0</v>
      </c>
    </row>
    <row r="228" spans="1:15" x14ac:dyDescent="0.3">
      <c r="A228">
        <v>58902</v>
      </c>
      <c r="B228" t="s">
        <v>232</v>
      </c>
      <c r="C228" s="32">
        <v>68624807</v>
      </c>
      <c r="D228" s="32">
        <v>68624807</v>
      </c>
      <c r="E228" s="32">
        <v>1662548</v>
      </c>
      <c r="F228" s="32">
        <f>_xlfn.IFNA(VLOOKUP($A228,'311 &amp; 313 expiration'!A:C,2,FALSE),0)</f>
        <v>0</v>
      </c>
      <c r="G228" s="32">
        <f>_xlfn.IFNA(VLOOKUP($A228,'311 &amp; 313 expiration'!A:C,3,FALSE),0)</f>
        <v>0</v>
      </c>
      <c r="H228" s="33">
        <v>0.77050000000000007</v>
      </c>
      <c r="I228" s="33">
        <v>0.63219999999999998</v>
      </c>
      <c r="J228" s="33">
        <v>0.63219999999999998</v>
      </c>
      <c r="K228" s="33">
        <f t="shared" si="6"/>
        <v>0</v>
      </c>
      <c r="L228" s="33">
        <f t="shared" si="7"/>
        <v>0.77050000000000007</v>
      </c>
      <c r="M228" s="33">
        <v>0.08</v>
      </c>
      <c r="N228" s="33">
        <v>5.8300000000000088E-2</v>
      </c>
      <c r="O228" s="33">
        <v>0</v>
      </c>
    </row>
    <row r="229" spans="1:15" x14ac:dyDescent="0.3">
      <c r="A229">
        <v>58905</v>
      </c>
      <c r="B229" t="s">
        <v>233</v>
      </c>
      <c r="C229" s="32">
        <v>5401641619</v>
      </c>
      <c r="D229" s="32">
        <v>5400529624</v>
      </c>
      <c r="E229" s="32">
        <v>8671122</v>
      </c>
      <c r="F229" s="32">
        <f>_xlfn.IFNA(VLOOKUP($A229,'311 &amp; 313 expiration'!A:C,2,FALSE),0)</f>
        <v>0</v>
      </c>
      <c r="G229" s="32">
        <f>_xlfn.IFNA(VLOOKUP($A229,'311 &amp; 313 expiration'!A:C,3,FALSE),0)</f>
        <v>0</v>
      </c>
      <c r="H229" s="33">
        <v>0.72400000000000009</v>
      </c>
      <c r="I229" s="33">
        <v>0.5857</v>
      </c>
      <c r="J229" s="33">
        <v>0.5857</v>
      </c>
      <c r="K229" s="33">
        <f t="shared" si="6"/>
        <v>0</v>
      </c>
      <c r="L229" s="33">
        <f t="shared" si="7"/>
        <v>0.72400000000000009</v>
      </c>
      <c r="M229" s="33">
        <v>0.08</v>
      </c>
      <c r="N229" s="33">
        <v>5.8300000000000088E-2</v>
      </c>
      <c r="O229" s="33">
        <v>0</v>
      </c>
    </row>
    <row r="230" spans="1:15" x14ac:dyDescent="0.3">
      <c r="A230">
        <v>58906</v>
      </c>
      <c r="B230" t="s">
        <v>234</v>
      </c>
      <c r="C230" s="32">
        <v>672863494</v>
      </c>
      <c r="D230" s="32">
        <v>672863494</v>
      </c>
      <c r="E230" s="32">
        <v>52346638</v>
      </c>
      <c r="F230" s="32">
        <f>_xlfn.IFNA(VLOOKUP($A230,'311 &amp; 313 expiration'!A:C,2,FALSE),0)</f>
        <v>0</v>
      </c>
      <c r="G230" s="32">
        <f>_xlfn.IFNA(VLOOKUP($A230,'311 &amp; 313 expiration'!A:C,3,FALSE),0)</f>
        <v>0</v>
      </c>
      <c r="H230" s="33">
        <v>0.71620000000000006</v>
      </c>
      <c r="I230" s="33">
        <v>0.57790000000000008</v>
      </c>
      <c r="J230" s="33">
        <v>0.57790000000000008</v>
      </c>
      <c r="K230" s="33">
        <f t="shared" si="6"/>
        <v>0</v>
      </c>
      <c r="L230" s="33">
        <f t="shared" si="7"/>
        <v>0.71620000000000006</v>
      </c>
      <c r="M230" s="33">
        <v>0.08</v>
      </c>
      <c r="N230" s="33">
        <v>5.8299999999999977E-2</v>
      </c>
      <c r="O230" s="33">
        <v>0</v>
      </c>
    </row>
    <row r="231" spans="1:15" x14ac:dyDescent="0.3">
      <c r="A231">
        <v>58909</v>
      </c>
      <c r="B231" t="s">
        <v>235</v>
      </c>
      <c r="C231" s="32">
        <v>3118597849</v>
      </c>
      <c r="D231" s="32">
        <v>3117696834</v>
      </c>
      <c r="E231" s="32">
        <v>5840504</v>
      </c>
      <c r="F231" s="32">
        <f>_xlfn.IFNA(VLOOKUP($A231,'311 &amp; 313 expiration'!A:C,2,FALSE),0)</f>
        <v>0</v>
      </c>
      <c r="G231" s="32">
        <f>_xlfn.IFNA(VLOOKUP($A231,'311 &amp; 313 expiration'!A:C,3,FALSE),0)</f>
        <v>0</v>
      </c>
      <c r="H231" s="33">
        <v>0.6996</v>
      </c>
      <c r="I231" s="33">
        <v>0.61960000000000004</v>
      </c>
      <c r="J231" s="33">
        <v>0.61960000000000004</v>
      </c>
      <c r="K231" s="33">
        <f t="shared" si="6"/>
        <v>0</v>
      </c>
      <c r="L231" s="33">
        <f t="shared" si="7"/>
        <v>0.6996</v>
      </c>
      <c r="M231" s="33">
        <v>7.999999999999996E-2</v>
      </c>
      <c r="N231" s="33">
        <v>0</v>
      </c>
      <c r="O231" s="33">
        <v>0</v>
      </c>
    </row>
    <row r="232" spans="1:15" x14ac:dyDescent="0.3">
      <c r="A232">
        <v>59901</v>
      </c>
      <c r="B232" t="s">
        <v>236</v>
      </c>
      <c r="C232" s="32">
        <v>2046038006</v>
      </c>
      <c r="D232" s="32">
        <v>2046038006</v>
      </c>
      <c r="E232" s="32">
        <v>164111032</v>
      </c>
      <c r="F232" s="32">
        <f>_xlfn.IFNA(VLOOKUP($A232,'311 &amp; 313 expiration'!A:C,2,FALSE),0)</f>
        <v>0</v>
      </c>
      <c r="G232" s="32">
        <f>_xlfn.IFNA(VLOOKUP($A232,'311 &amp; 313 expiration'!A:C,3,FALSE),0)</f>
        <v>0</v>
      </c>
      <c r="H232" s="33">
        <v>0.71220000000000006</v>
      </c>
      <c r="I232" s="33">
        <v>0.63219999999999998</v>
      </c>
      <c r="J232" s="33">
        <v>0.63219999999999998</v>
      </c>
      <c r="K232" s="33">
        <f t="shared" si="6"/>
        <v>0</v>
      </c>
      <c r="L232" s="33">
        <f t="shared" si="7"/>
        <v>0.71220000000000006</v>
      </c>
      <c r="M232" s="33">
        <v>0.08</v>
      </c>
      <c r="N232" s="33">
        <v>6.9388939039072284E-17</v>
      </c>
      <c r="O232" s="33">
        <v>0</v>
      </c>
    </row>
    <row r="233" spans="1:15" x14ac:dyDescent="0.3">
      <c r="A233">
        <v>59902</v>
      </c>
      <c r="B233" t="s">
        <v>237</v>
      </c>
      <c r="C233" s="32">
        <v>72514246</v>
      </c>
      <c r="D233" s="32">
        <v>72514246</v>
      </c>
      <c r="E233" s="32">
        <v>2125502</v>
      </c>
      <c r="F233" s="32">
        <f>_xlfn.IFNA(VLOOKUP($A233,'311 &amp; 313 expiration'!A:C,2,FALSE),0)</f>
        <v>0</v>
      </c>
      <c r="G233" s="32">
        <f>_xlfn.IFNA(VLOOKUP($A233,'311 &amp; 313 expiration'!A:C,3,FALSE),0)</f>
        <v>0</v>
      </c>
      <c r="H233" s="33">
        <v>0.68220000000000003</v>
      </c>
      <c r="I233" s="33">
        <v>0.63219999999999998</v>
      </c>
      <c r="J233" s="33">
        <v>0.63219999999999998</v>
      </c>
      <c r="K233" s="33">
        <f t="shared" si="6"/>
        <v>0</v>
      </c>
      <c r="L233" s="33">
        <f t="shared" si="7"/>
        <v>0.68220000000000003</v>
      </c>
      <c r="M233" s="33">
        <v>5.0000000000000044E-2</v>
      </c>
      <c r="N233" s="33">
        <v>0</v>
      </c>
      <c r="O233" s="33">
        <v>0</v>
      </c>
    </row>
    <row r="234" spans="1:15" x14ac:dyDescent="0.3">
      <c r="A234">
        <v>60902</v>
      </c>
      <c r="B234" t="s">
        <v>238</v>
      </c>
      <c r="C234" s="32">
        <v>356265724</v>
      </c>
      <c r="D234" s="32">
        <v>356265724</v>
      </c>
      <c r="E234" s="32">
        <v>57040888</v>
      </c>
      <c r="F234" s="32">
        <f>_xlfn.IFNA(VLOOKUP($A234,'311 &amp; 313 expiration'!A:C,2,FALSE),0)</f>
        <v>0</v>
      </c>
      <c r="G234" s="32">
        <f>_xlfn.IFNA(VLOOKUP($A234,'311 &amp; 313 expiration'!A:C,3,FALSE),0)</f>
        <v>0</v>
      </c>
      <c r="H234" s="33">
        <v>0.75750000000000006</v>
      </c>
      <c r="I234" s="33">
        <v>0.61920000000000008</v>
      </c>
      <c r="J234" s="33">
        <v>0.61920000000000008</v>
      </c>
      <c r="K234" s="33">
        <f t="shared" si="6"/>
        <v>0</v>
      </c>
      <c r="L234" s="33">
        <f t="shared" si="7"/>
        <v>0.75750000000000006</v>
      </c>
      <c r="M234" s="33">
        <v>0.08</v>
      </c>
      <c r="N234" s="33">
        <v>5.8299999999999977E-2</v>
      </c>
      <c r="O234" s="33">
        <v>0</v>
      </c>
    </row>
    <row r="235" spans="1:15" x14ac:dyDescent="0.3">
      <c r="A235">
        <v>60914</v>
      </c>
      <c r="B235" t="s">
        <v>239</v>
      </c>
      <c r="C235" s="32">
        <v>154348433</v>
      </c>
      <c r="D235" s="32">
        <v>154348433</v>
      </c>
      <c r="E235" s="32">
        <v>12662398</v>
      </c>
      <c r="F235" s="32">
        <f>_xlfn.IFNA(VLOOKUP($A235,'311 &amp; 313 expiration'!A:C,2,FALSE),0)</f>
        <v>0</v>
      </c>
      <c r="G235" s="32">
        <f>_xlfn.IFNA(VLOOKUP($A235,'311 &amp; 313 expiration'!A:C,3,FALSE),0)</f>
        <v>0</v>
      </c>
      <c r="H235" s="33">
        <v>0.71520000000000006</v>
      </c>
      <c r="I235" s="33">
        <v>0.57690000000000008</v>
      </c>
      <c r="J235" s="33">
        <v>0.57690000000000008</v>
      </c>
      <c r="K235" s="33">
        <f t="shared" si="6"/>
        <v>0</v>
      </c>
      <c r="L235" s="33">
        <f t="shared" si="7"/>
        <v>0.71520000000000006</v>
      </c>
      <c r="M235" s="33">
        <v>0.08</v>
      </c>
      <c r="N235" s="33">
        <v>5.8299999999999977E-2</v>
      </c>
      <c r="O235" s="33">
        <v>0</v>
      </c>
    </row>
    <row r="236" spans="1:15" x14ac:dyDescent="0.3">
      <c r="A236">
        <v>61901</v>
      </c>
      <c r="B236" t="s">
        <v>240</v>
      </c>
      <c r="C236" s="32">
        <v>32373533837</v>
      </c>
      <c r="D236" s="32">
        <v>32373533837</v>
      </c>
      <c r="E236" s="32">
        <v>3813102634</v>
      </c>
      <c r="F236" s="32">
        <f>_xlfn.IFNA(VLOOKUP($A236,'311 &amp; 313 expiration'!A:C,2,FALSE),0)</f>
        <v>0</v>
      </c>
      <c r="G236" s="32">
        <f>_xlfn.IFNA(VLOOKUP($A236,'311 &amp; 313 expiration'!A:C,3,FALSE),0)</f>
        <v>0</v>
      </c>
      <c r="H236" s="33">
        <v>0.72689999999999999</v>
      </c>
      <c r="I236" s="33">
        <v>0.6169</v>
      </c>
      <c r="J236" s="33">
        <v>0.6169</v>
      </c>
      <c r="K236" s="33">
        <f t="shared" si="6"/>
        <v>0</v>
      </c>
      <c r="L236" s="33">
        <f t="shared" si="7"/>
        <v>0.72689999999999999</v>
      </c>
      <c r="M236" s="33">
        <v>0.08</v>
      </c>
      <c r="N236" s="33">
        <v>2.9999999999999985E-2</v>
      </c>
      <c r="O236" s="33">
        <v>0</v>
      </c>
    </row>
    <row r="237" spans="1:15" x14ac:dyDescent="0.3">
      <c r="A237">
        <v>61902</v>
      </c>
      <c r="B237" t="s">
        <v>241</v>
      </c>
      <c r="C237" s="32">
        <v>57296956249</v>
      </c>
      <c r="D237" s="32">
        <v>57296956249</v>
      </c>
      <c r="E237" s="32">
        <v>5204248852</v>
      </c>
      <c r="F237" s="32">
        <f>_xlfn.IFNA(VLOOKUP($A237,'311 &amp; 313 expiration'!A:C,2,FALSE),0)</f>
        <v>0</v>
      </c>
      <c r="G237" s="32">
        <f>_xlfn.IFNA(VLOOKUP($A237,'311 &amp; 313 expiration'!A:C,3,FALSE),0)</f>
        <v>0</v>
      </c>
      <c r="H237" s="33">
        <v>0.78690000000000004</v>
      </c>
      <c r="I237" s="33">
        <v>0.6169</v>
      </c>
      <c r="J237" s="33">
        <v>0.6169</v>
      </c>
      <c r="K237" s="33">
        <f t="shared" si="6"/>
        <v>0</v>
      </c>
      <c r="L237" s="33">
        <f t="shared" si="7"/>
        <v>0.78690000000000004</v>
      </c>
      <c r="M237" s="33">
        <v>0.08</v>
      </c>
      <c r="N237" s="33">
        <v>0.09</v>
      </c>
      <c r="O237" s="33">
        <v>2.7755575615628914E-17</v>
      </c>
    </row>
    <row r="238" spans="1:15" x14ac:dyDescent="0.3">
      <c r="A238">
        <v>61903</v>
      </c>
      <c r="B238" t="s">
        <v>242</v>
      </c>
      <c r="C238" s="32">
        <v>1675584143</v>
      </c>
      <c r="D238" s="32">
        <v>1675584143</v>
      </c>
      <c r="E238" s="32">
        <v>207267960</v>
      </c>
      <c r="F238" s="32">
        <f>_xlfn.IFNA(VLOOKUP($A238,'311 &amp; 313 expiration'!A:C,2,FALSE),0)</f>
        <v>0</v>
      </c>
      <c r="G238" s="32">
        <f>_xlfn.IFNA(VLOOKUP($A238,'311 &amp; 313 expiration'!A:C,3,FALSE),0)</f>
        <v>0</v>
      </c>
      <c r="H238" s="33">
        <v>0.73820000000000008</v>
      </c>
      <c r="I238" s="33">
        <v>0.59989999999999999</v>
      </c>
      <c r="J238" s="33">
        <v>0.59989999999999999</v>
      </c>
      <c r="K238" s="33">
        <f t="shared" si="6"/>
        <v>0</v>
      </c>
      <c r="L238" s="33">
        <f t="shared" si="7"/>
        <v>0.73820000000000008</v>
      </c>
      <c r="M238" s="33">
        <v>0.08</v>
      </c>
      <c r="N238" s="33">
        <v>5.8300000000000088E-2</v>
      </c>
      <c r="O238" s="33">
        <v>0</v>
      </c>
    </row>
    <row r="239" spans="1:15" x14ac:dyDescent="0.3">
      <c r="A239">
        <v>61905</v>
      </c>
      <c r="B239" t="s">
        <v>243</v>
      </c>
      <c r="C239" s="32">
        <v>2118161583</v>
      </c>
      <c r="D239" s="32">
        <v>2118161583</v>
      </c>
      <c r="E239" s="32">
        <v>225453246</v>
      </c>
      <c r="F239" s="32">
        <f>_xlfn.IFNA(VLOOKUP($A239,'311 &amp; 313 expiration'!A:C,2,FALSE),0)</f>
        <v>0</v>
      </c>
      <c r="G239" s="32">
        <f>_xlfn.IFNA(VLOOKUP($A239,'311 &amp; 313 expiration'!A:C,3,FALSE),0)</f>
        <v>0</v>
      </c>
      <c r="H239" s="33">
        <v>0.72060000000000002</v>
      </c>
      <c r="I239" s="33">
        <v>0.58230000000000004</v>
      </c>
      <c r="J239" s="33">
        <v>0.58230000000000004</v>
      </c>
      <c r="K239" s="33">
        <f t="shared" si="6"/>
        <v>0</v>
      </c>
      <c r="L239" s="33">
        <f t="shared" si="7"/>
        <v>0.72060000000000002</v>
      </c>
      <c r="M239" s="33">
        <v>0.08</v>
      </c>
      <c r="N239" s="33">
        <v>5.8299999999999977E-2</v>
      </c>
      <c r="O239" s="33">
        <v>0</v>
      </c>
    </row>
    <row r="240" spans="1:15" x14ac:dyDescent="0.3">
      <c r="A240">
        <v>61906</v>
      </c>
      <c r="B240" t="s">
        <v>244</v>
      </c>
      <c r="C240" s="32">
        <v>1184031289</v>
      </c>
      <c r="D240" s="32">
        <v>1184031289</v>
      </c>
      <c r="E240" s="32">
        <v>146689080</v>
      </c>
      <c r="F240" s="32">
        <f>_xlfn.IFNA(VLOOKUP($A240,'311 &amp; 313 expiration'!A:C,2,FALSE),0)</f>
        <v>0</v>
      </c>
      <c r="G240" s="32">
        <f>_xlfn.IFNA(VLOOKUP($A240,'311 &amp; 313 expiration'!A:C,3,FALSE),0)</f>
        <v>0</v>
      </c>
      <c r="H240" s="33">
        <v>0.77660000000000007</v>
      </c>
      <c r="I240" s="33">
        <v>0.60660000000000003</v>
      </c>
      <c r="J240" s="33">
        <v>0.60660000000000003</v>
      </c>
      <c r="K240" s="33">
        <f t="shared" si="6"/>
        <v>0</v>
      </c>
      <c r="L240" s="33">
        <f t="shared" si="7"/>
        <v>0.77660000000000007</v>
      </c>
      <c r="M240" s="33">
        <v>0.08</v>
      </c>
      <c r="N240" s="33">
        <v>0.09</v>
      </c>
      <c r="O240" s="33">
        <v>2.7755575615628914E-17</v>
      </c>
    </row>
    <row r="241" spans="1:15" x14ac:dyDescent="0.3">
      <c r="A241">
        <v>61907</v>
      </c>
      <c r="B241" t="s">
        <v>245</v>
      </c>
      <c r="C241" s="32">
        <v>3253590543</v>
      </c>
      <c r="D241" s="32">
        <v>3253590543</v>
      </c>
      <c r="E241" s="32">
        <v>549085222</v>
      </c>
      <c r="F241" s="32">
        <f>_xlfn.IFNA(VLOOKUP($A241,'311 &amp; 313 expiration'!A:C,2,FALSE),0)</f>
        <v>0</v>
      </c>
      <c r="G241" s="32">
        <f>_xlfn.IFNA(VLOOKUP($A241,'311 &amp; 313 expiration'!A:C,3,FALSE),0)</f>
        <v>0</v>
      </c>
      <c r="H241" s="33">
        <v>0.72489999999999999</v>
      </c>
      <c r="I241" s="33">
        <v>0.58660000000000001</v>
      </c>
      <c r="J241" s="33">
        <v>0.58660000000000001</v>
      </c>
      <c r="K241" s="33">
        <f t="shared" si="6"/>
        <v>0</v>
      </c>
      <c r="L241" s="33">
        <f t="shared" si="7"/>
        <v>0.72489999999999999</v>
      </c>
      <c r="M241" s="33">
        <v>0.08</v>
      </c>
      <c r="N241" s="33">
        <v>5.8299999999999977E-2</v>
      </c>
      <c r="O241" s="33">
        <v>0</v>
      </c>
    </row>
    <row r="242" spans="1:15" x14ac:dyDescent="0.3">
      <c r="A242">
        <v>61908</v>
      </c>
      <c r="B242" t="s">
        <v>246</v>
      </c>
      <c r="C242" s="32">
        <v>2128687949</v>
      </c>
      <c r="D242" s="32">
        <v>2128687949</v>
      </c>
      <c r="E242" s="32">
        <v>308955510</v>
      </c>
      <c r="F242" s="32">
        <f>_xlfn.IFNA(VLOOKUP($A242,'311 &amp; 313 expiration'!A:C,2,FALSE),0)</f>
        <v>0</v>
      </c>
      <c r="G242" s="32">
        <f>_xlfn.IFNA(VLOOKUP($A242,'311 &amp; 313 expiration'!A:C,3,FALSE),0)</f>
        <v>0</v>
      </c>
      <c r="H242" s="33">
        <v>0.74690000000000001</v>
      </c>
      <c r="I242" s="33">
        <v>0.6169</v>
      </c>
      <c r="J242" s="33">
        <v>0.6169</v>
      </c>
      <c r="K242" s="33">
        <f t="shared" si="6"/>
        <v>0</v>
      </c>
      <c r="L242" s="33">
        <f t="shared" si="7"/>
        <v>0.74690000000000001</v>
      </c>
      <c r="M242" s="33">
        <v>0.08</v>
      </c>
      <c r="N242" s="33">
        <v>0.05</v>
      </c>
      <c r="O242" s="33">
        <v>0</v>
      </c>
    </row>
    <row r="243" spans="1:15" x14ac:dyDescent="0.3">
      <c r="A243">
        <v>61910</v>
      </c>
      <c r="B243" t="s">
        <v>247</v>
      </c>
      <c r="C243" s="32">
        <v>5814020911</v>
      </c>
      <c r="D243" s="32">
        <v>5814020911</v>
      </c>
      <c r="E243" s="32">
        <v>568094002</v>
      </c>
      <c r="F243" s="32">
        <f>_xlfn.IFNA(VLOOKUP($A243,'311 &amp; 313 expiration'!A:C,2,FALSE),0)</f>
        <v>0</v>
      </c>
      <c r="G243" s="32">
        <f>_xlfn.IFNA(VLOOKUP($A243,'311 &amp; 313 expiration'!A:C,3,FALSE),0)</f>
        <v>0</v>
      </c>
      <c r="H243" s="33">
        <v>0.67270000000000008</v>
      </c>
      <c r="I243" s="33">
        <v>0.57969999999999999</v>
      </c>
      <c r="J243" s="33">
        <v>0.57969999999999999</v>
      </c>
      <c r="K243" s="33">
        <f t="shared" si="6"/>
        <v>0</v>
      </c>
      <c r="L243" s="33">
        <f t="shared" si="7"/>
        <v>0.67270000000000008</v>
      </c>
      <c r="M243" s="33">
        <v>0.08</v>
      </c>
      <c r="N243" s="33">
        <v>1.3000000000000081E-2</v>
      </c>
      <c r="O243" s="33">
        <v>0</v>
      </c>
    </row>
    <row r="244" spans="1:15" x14ac:dyDescent="0.3">
      <c r="A244">
        <v>61911</v>
      </c>
      <c r="B244" t="s">
        <v>248</v>
      </c>
      <c r="C244" s="32">
        <v>39362649495</v>
      </c>
      <c r="D244" s="32">
        <v>39362649495</v>
      </c>
      <c r="E244" s="32">
        <v>2975212550</v>
      </c>
      <c r="F244" s="32">
        <f>_xlfn.IFNA(VLOOKUP($A244,'311 &amp; 313 expiration'!A:C,2,FALSE),0)</f>
        <v>0</v>
      </c>
      <c r="G244" s="32">
        <f>_xlfn.IFNA(VLOOKUP($A244,'311 &amp; 313 expiration'!A:C,3,FALSE),0)</f>
        <v>195436737</v>
      </c>
      <c r="H244" s="33">
        <v>0.66310000000000002</v>
      </c>
      <c r="I244" s="33">
        <v>0.58310000000000006</v>
      </c>
      <c r="J244" s="33">
        <v>0.58310000000000006</v>
      </c>
      <c r="K244" s="33">
        <f t="shared" si="6"/>
        <v>0</v>
      </c>
      <c r="L244" s="33">
        <f t="shared" si="7"/>
        <v>0.66310000000000002</v>
      </c>
      <c r="M244" s="33">
        <v>7.999999999999996E-2</v>
      </c>
      <c r="N244" s="33">
        <v>0</v>
      </c>
      <c r="O244" s="33">
        <v>0</v>
      </c>
    </row>
    <row r="245" spans="1:15" x14ac:dyDescent="0.3">
      <c r="A245">
        <v>61912</v>
      </c>
      <c r="B245" t="s">
        <v>249</v>
      </c>
      <c r="C245" s="32">
        <v>3090457626</v>
      </c>
      <c r="D245" s="32">
        <v>3090457626</v>
      </c>
      <c r="E245" s="32">
        <v>491877132</v>
      </c>
      <c r="F245" s="32">
        <f>_xlfn.IFNA(VLOOKUP($A245,'311 &amp; 313 expiration'!A:C,2,FALSE),0)</f>
        <v>0</v>
      </c>
      <c r="G245" s="32">
        <f>_xlfn.IFNA(VLOOKUP($A245,'311 &amp; 313 expiration'!A:C,3,FALSE),0)</f>
        <v>0</v>
      </c>
      <c r="H245" s="33">
        <v>0.75519999999999998</v>
      </c>
      <c r="I245" s="33">
        <v>0.6169</v>
      </c>
      <c r="J245" s="33">
        <v>0.6169</v>
      </c>
      <c r="K245" s="33">
        <f t="shared" si="6"/>
        <v>0</v>
      </c>
      <c r="L245" s="33">
        <f t="shared" si="7"/>
        <v>0.75519999999999998</v>
      </c>
      <c r="M245" s="33">
        <v>0.08</v>
      </c>
      <c r="N245" s="33">
        <v>5.8299999999999977E-2</v>
      </c>
      <c r="O245" s="33">
        <v>0</v>
      </c>
    </row>
    <row r="246" spans="1:15" x14ac:dyDescent="0.3">
      <c r="A246">
        <v>61914</v>
      </c>
      <c r="B246" t="s">
        <v>250</v>
      </c>
      <c r="C246" s="32">
        <v>7824110331</v>
      </c>
      <c r="D246" s="32">
        <v>7824110331</v>
      </c>
      <c r="E246" s="32">
        <v>1180625908</v>
      </c>
      <c r="F246" s="32">
        <f>_xlfn.IFNA(VLOOKUP($A246,'311 &amp; 313 expiration'!A:C,2,FALSE),0)</f>
        <v>0</v>
      </c>
      <c r="G246" s="32">
        <f>_xlfn.IFNA(VLOOKUP($A246,'311 &amp; 313 expiration'!A:C,3,FALSE),0)</f>
        <v>0</v>
      </c>
      <c r="H246" s="33">
        <v>0.75519999999999998</v>
      </c>
      <c r="I246" s="33">
        <v>0.6169</v>
      </c>
      <c r="J246" s="33">
        <v>0.6169</v>
      </c>
      <c r="K246" s="33">
        <f t="shared" si="6"/>
        <v>0</v>
      </c>
      <c r="L246" s="33">
        <f t="shared" si="7"/>
        <v>0.75519999999999998</v>
      </c>
      <c r="M246" s="33">
        <v>0.08</v>
      </c>
      <c r="N246" s="33">
        <v>5.8299999999999977E-2</v>
      </c>
      <c r="O246" s="33">
        <v>0</v>
      </c>
    </row>
    <row r="247" spans="1:15" x14ac:dyDescent="0.3">
      <c r="A247">
        <v>62901</v>
      </c>
      <c r="B247" t="s">
        <v>251</v>
      </c>
      <c r="C247" s="32">
        <v>2035683333</v>
      </c>
      <c r="D247" s="32">
        <v>2035683333</v>
      </c>
      <c r="E247" s="32">
        <v>96786258</v>
      </c>
      <c r="F247" s="32">
        <f>_xlfn.IFNA(VLOOKUP($A247,'311 &amp; 313 expiration'!A:C,2,FALSE),0)</f>
        <v>0</v>
      </c>
      <c r="G247" s="32">
        <f>_xlfn.IFNA(VLOOKUP($A247,'311 &amp; 313 expiration'!A:C,3,FALSE),0)</f>
        <v>0</v>
      </c>
      <c r="H247" s="33">
        <v>0.66690000000000005</v>
      </c>
      <c r="I247" s="33">
        <v>0.6169</v>
      </c>
      <c r="J247" s="33">
        <v>0.6169</v>
      </c>
      <c r="K247" s="33">
        <f t="shared" si="6"/>
        <v>0</v>
      </c>
      <c r="L247" s="33">
        <f t="shared" si="7"/>
        <v>0.66690000000000005</v>
      </c>
      <c r="M247" s="33">
        <v>5.0000000000000044E-2</v>
      </c>
      <c r="N247" s="33">
        <v>0</v>
      </c>
      <c r="O247" s="33">
        <v>0</v>
      </c>
    </row>
    <row r="248" spans="1:15" x14ac:dyDescent="0.3">
      <c r="A248">
        <v>62902</v>
      </c>
      <c r="B248" t="s">
        <v>252</v>
      </c>
      <c r="C248" s="32">
        <v>1469044425</v>
      </c>
      <c r="D248" s="32">
        <v>1469044425</v>
      </c>
      <c r="E248" s="32">
        <v>8016092</v>
      </c>
      <c r="F248" s="32">
        <f>_xlfn.IFNA(VLOOKUP($A248,'311 &amp; 313 expiration'!A:C,2,FALSE),0)</f>
        <v>0</v>
      </c>
      <c r="G248" s="32">
        <f>_xlfn.IFNA(VLOOKUP($A248,'311 &amp; 313 expiration'!A:C,3,FALSE),0)</f>
        <v>0</v>
      </c>
      <c r="H248" s="33">
        <v>0.75750000000000006</v>
      </c>
      <c r="I248" s="33">
        <v>0.61920000000000008</v>
      </c>
      <c r="J248" s="33">
        <v>0.61920000000000008</v>
      </c>
      <c r="K248" s="33">
        <f t="shared" si="6"/>
        <v>0</v>
      </c>
      <c r="L248" s="33">
        <f t="shared" si="7"/>
        <v>0.75750000000000006</v>
      </c>
      <c r="M248" s="33">
        <v>0.08</v>
      </c>
      <c r="N248" s="33">
        <v>5.8299999999999977E-2</v>
      </c>
      <c r="O248" s="33">
        <v>0</v>
      </c>
    </row>
    <row r="249" spans="1:15" x14ac:dyDescent="0.3">
      <c r="A249">
        <v>62903</v>
      </c>
      <c r="B249" t="s">
        <v>253</v>
      </c>
      <c r="C249" s="32">
        <v>1739291191</v>
      </c>
      <c r="D249" s="32">
        <v>1739291191</v>
      </c>
      <c r="E249" s="32">
        <v>101283592</v>
      </c>
      <c r="F249" s="32">
        <f>_xlfn.IFNA(VLOOKUP($A249,'311 &amp; 313 expiration'!A:C,2,FALSE),0)</f>
        <v>0</v>
      </c>
      <c r="G249" s="32">
        <f>_xlfn.IFNA(VLOOKUP($A249,'311 &amp; 313 expiration'!A:C,3,FALSE),0)</f>
        <v>0</v>
      </c>
      <c r="H249" s="33">
        <v>0.69690000000000007</v>
      </c>
      <c r="I249" s="33">
        <v>0.6169</v>
      </c>
      <c r="J249" s="33">
        <v>0.6169</v>
      </c>
      <c r="K249" s="33">
        <f t="shared" si="6"/>
        <v>0</v>
      </c>
      <c r="L249" s="33">
        <f t="shared" si="7"/>
        <v>0.69690000000000007</v>
      </c>
      <c r="M249" s="33">
        <v>0.08</v>
      </c>
      <c r="N249" s="33">
        <v>6.9388939039072284E-17</v>
      </c>
      <c r="O249" s="33">
        <v>0</v>
      </c>
    </row>
    <row r="250" spans="1:15" x14ac:dyDescent="0.3">
      <c r="A250">
        <v>62904</v>
      </c>
      <c r="B250" t="s">
        <v>254</v>
      </c>
      <c r="C250" s="32">
        <v>3369613431</v>
      </c>
      <c r="D250" s="32">
        <v>3369613431</v>
      </c>
      <c r="E250" s="32">
        <v>41014318</v>
      </c>
      <c r="F250" s="32">
        <f>_xlfn.IFNA(VLOOKUP($A250,'311 &amp; 313 expiration'!A:C,2,FALSE),0)</f>
        <v>0</v>
      </c>
      <c r="G250" s="32">
        <f>_xlfn.IFNA(VLOOKUP($A250,'311 &amp; 313 expiration'!A:C,3,FALSE),0)</f>
        <v>0</v>
      </c>
      <c r="H250" s="33">
        <v>0.66690000000000005</v>
      </c>
      <c r="I250" s="33">
        <v>0.6169</v>
      </c>
      <c r="J250" s="33">
        <v>0.6169</v>
      </c>
      <c r="K250" s="33">
        <f t="shared" si="6"/>
        <v>0</v>
      </c>
      <c r="L250" s="33">
        <f t="shared" si="7"/>
        <v>0.66690000000000005</v>
      </c>
      <c r="M250" s="33">
        <v>5.0000000000000044E-2</v>
      </c>
      <c r="N250" s="33">
        <v>0</v>
      </c>
      <c r="O250" s="33">
        <v>0</v>
      </c>
    </row>
    <row r="251" spans="1:15" x14ac:dyDescent="0.3">
      <c r="A251">
        <v>62905</v>
      </c>
      <c r="B251" t="s">
        <v>255</v>
      </c>
      <c r="C251" s="32">
        <v>1612092351</v>
      </c>
      <c r="D251" s="32">
        <v>1612092351</v>
      </c>
      <c r="E251" s="32">
        <v>5152194</v>
      </c>
      <c r="F251" s="32">
        <f>_xlfn.IFNA(VLOOKUP($A251,'311 &amp; 313 expiration'!A:C,2,FALSE),0)</f>
        <v>0</v>
      </c>
      <c r="G251" s="32">
        <f>_xlfn.IFNA(VLOOKUP($A251,'311 &amp; 313 expiration'!A:C,3,FALSE),0)</f>
        <v>0</v>
      </c>
      <c r="H251" s="33">
        <v>0.66690000000000005</v>
      </c>
      <c r="I251" s="33">
        <v>0.6169</v>
      </c>
      <c r="J251" s="33">
        <v>0.6169</v>
      </c>
      <c r="K251" s="33">
        <f t="shared" si="6"/>
        <v>0</v>
      </c>
      <c r="L251" s="33">
        <f t="shared" si="7"/>
        <v>0.66690000000000005</v>
      </c>
      <c r="M251" s="33">
        <v>5.0000000000000044E-2</v>
      </c>
      <c r="N251" s="33">
        <v>0</v>
      </c>
      <c r="O251" s="33">
        <v>0</v>
      </c>
    </row>
    <row r="252" spans="1:15" x14ac:dyDescent="0.3">
      <c r="A252">
        <v>62906</v>
      </c>
      <c r="B252" t="s">
        <v>256</v>
      </c>
      <c r="C252" s="32">
        <v>102687403</v>
      </c>
      <c r="D252" s="32">
        <v>102687403</v>
      </c>
      <c r="E252" s="32">
        <v>21723216</v>
      </c>
      <c r="F252" s="32">
        <f>_xlfn.IFNA(VLOOKUP($A252,'311 &amp; 313 expiration'!A:C,2,FALSE),0)</f>
        <v>0</v>
      </c>
      <c r="G252" s="32">
        <f>_xlfn.IFNA(VLOOKUP($A252,'311 &amp; 313 expiration'!A:C,3,FALSE),0)</f>
        <v>0</v>
      </c>
      <c r="H252" s="33">
        <v>0.66690000000000005</v>
      </c>
      <c r="I252" s="33">
        <v>0.6169</v>
      </c>
      <c r="J252" s="33">
        <v>0.6169</v>
      </c>
      <c r="K252" s="33">
        <f t="shared" si="6"/>
        <v>0</v>
      </c>
      <c r="L252" s="33">
        <f t="shared" si="7"/>
        <v>0.66690000000000005</v>
      </c>
      <c r="M252" s="33">
        <v>5.0000000000000044E-2</v>
      </c>
      <c r="N252" s="33">
        <v>0</v>
      </c>
      <c r="O252" s="33">
        <v>0</v>
      </c>
    </row>
    <row r="253" spans="1:15" x14ac:dyDescent="0.3">
      <c r="A253">
        <v>63903</v>
      </c>
      <c r="B253" t="s">
        <v>257</v>
      </c>
      <c r="C253" s="32">
        <v>160512912</v>
      </c>
      <c r="D253" s="32">
        <v>160512912</v>
      </c>
      <c r="E253" s="32">
        <v>4296286</v>
      </c>
      <c r="F253" s="32">
        <f>_xlfn.IFNA(VLOOKUP($A253,'311 &amp; 313 expiration'!A:C,2,FALSE),0)</f>
        <v>0</v>
      </c>
      <c r="G253" s="32">
        <f>_xlfn.IFNA(VLOOKUP($A253,'311 &amp; 313 expiration'!A:C,3,FALSE),0)</f>
        <v>0</v>
      </c>
      <c r="H253" s="33">
        <v>0.68220000000000003</v>
      </c>
      <c r="I253" s="33">
        <v>0.63219999999999998</v>
      </c>
      <c r="J253" s="33">
        <v>0.63219999999999998</v>
      </c>
      <c r="K253" s="33">
        <f t="shared" si="6"/>
        <v>0</v>
      </c>
      <c r="L253" s="33">
        <f t="shared" si="7"/>
        <v>0.68220000000000003</v>
      </c>
      <c r="M253" s="33">
        <v>5.0000000000000044E-2</v>
      </c>
      <c r="N253" s="33">
        <v>0</v>
      </c>
      <c r="O253" s="33">
        <v>0</v>
      </c>
    </row>
    <row r="254" spans="1:15" x14ac:dyDescent="0.3">
      <c r="A254">
        <v>63906</v>
      </c>
      <c r="B254" t="s">
        <v>258</v>
      </c>
      <c r="C254" s="32">
        <v>330079867</v>
      </c>
      <c r="D254" s="32">
        <v>330079867</v>
      </c>
      <c r="E254" s="32">
        <v>1402458</v>
      </c>
      <c r="F254" s="32">
        <f>_xlfn.IFNA(VLOOKUP($A254,'311 &amp; 313 expiration'!A:C,2,FALSE),0)</f>
        <v>0</v>
      </c>
      <c r="G254" s="32">
        <f>_xlfn.IFNA(VLOOKUP($A254,'311 &amp; 313 expiration'!A:C,3,FALSE),0)</f>
        <v>0</v>
      </c>
      <c r="H254" s="33">
        <v>0.74209999999999998</v>
      </c>
      <c r="I254" s="33">
        <v>0.6038</v>
      </c>
      <c r="J254" s="33">
        <v>0.6038</v>
      </c>
      <c r="K254" s="33">
        <f t="shared" si="6"/>
        <v>0</v>
      </c>
      <c r="L254" s="33">
        <f t="shared" si="7"/>
        <v>0.74209999999999998</v>
      </c>
      <c r="M254" s="33">
        <v>0.08</v>
      </c>
      <c r="N254" s="33">
        <v>5.8299999999999977E-2</v>
      </c>
      <c r="O254" s="33">
        <v>0</v>
      </c>
    </row>
    <row r="255" spans="1:15" x14ac:dyDescent="0.3">
      <c r="A255">
        <v>64903</v>
      </c>
      <c r="B255" t="s">
        <v>259</v>
      </c>
      <c r="C255" s="32">
        <v>7258781206</v>
      </c>
      <c r="D255" s="32">
        <v>7253325132</v>
      </c>
      <c r="E255" s="32">
        <v>51959140</v>
      </c>
      <c r="F255" s="32">
        <f>_xlfn.IFNA(VLOOKUP($A255,'311 &amp; 313 expiration'!A:C,2,FALSE),0)</f>
        <v>0</v>
      </c>
      <c r="G255" s="32">
        <f>_xlfn.IFNA(VLOOKUP($A255,'311 &amp; 313 expiration'!A:C,3,FALSE),0)</f>
        <v>0</v>
      </c>
      <c r="H255" s="33">
        <v>0.71220000000000006</v>
      </c>
      <c r="I255" s="33">
        <v>0.63219999999999998</v>
      </c>
      <c r="J255" s="33">
        <v>0.63219999999999998</v>
      </c>
      <c r="K255" s="33">
        <f t="shared" si="6"/>
        <v>0</v>
      </c>
      <c r="L255" s="33">
        <f t="shared" si="7"/>
        <v>0.71220000000000006</v>
      </c>
      <c r="M255" s="33">
        <v>0.08</v>
      </c>
      <c r="N255" s="33">
        <v>6.9388939039072284E-17</v>
      </c>
      <c r="O255" s="33">
        <v>0</v>
      </c>
    </row>
    <row r="256" spans="1:15" x14ac:dyDescent="0.3">
      <c r="A256">
        <v>65901</v>
      </c>
      <c r="B256" t="s">
        <v>260</v>
      </c>
      <c r="C256" s="32">
        <v>298452380</v>
      </c>
      <c r="D256" s="32">
        <v>298452380</v>
      </c>
      <c r="E256" s="32">
        <v>17200450</v>
      </c>
      <c r="F256" s="32">
        <f>_xlfn.IFNA(VLOOKUP($A256,'311 &amp; 313 expiration'!A:C,2,FALSE),0)</f>
        <v>0</v>
      </c>
      <c r="G256" s="32">
        <f>_xlfn.IFNA(VLOOKUP($A256,'311 &amp; 313 expiration'!A:C,3,FALSE),0)</f>
        <v>0</v>
      </c>
      <c r="H256" s="33">
        <v>0.77050000000000007</v>
      </c>
      <c r="I256" s="33">
        <v>0.63219999999999998</v>
      </c>
      <c r="J256" s="33">
        <v>0.63219999999999998</v>
      </c>
      <c r="K256" s="33">
        <f t="shared" si="6"/>
        <v>0</v>
      </c>
      <c r="L256" s="33">
        <f t="shared" si="7"/>
        <v>0.77050000000000007</v>
      </c>
      <c r="M256" s="33">
        <v>0.08</v>
      </c>
      <c r="N256" s="33">
        <v>5.8300000000000088E-2</v>
      </c>
      <c r="O256" s="33">
        <v>0</v>
      </c>
    </row>
    <row r="257" spans="1:15" x14ac:dyDescent="0.3">
      <c r="A257">
        <v>65902</v>
      </c>
      <c r="B257" t="s">
        <v>261</v>
      </c>
      <c r="C257" s="32">
        <v>100763267</v>
      </c>
      <c r="D257" s="32">
        <v>100763267</v>
      </c>
      <c r="E257" s="32">
        <v>1804658</v>
      </c>
      <c r="F257" s="32">
        <f>_xlfn.IFNA(VLOOKUP($A257,'311 &amp; 313 expiration'!A:C,2,FALSE),0)</f>
        <v>0</v>
      </c>
      <c r="G257" s="32">
        <f>_xlfn.IFNA(VLOOKUP($A257,'311 &amp; 313 expiration'!A:C,3,FALSE),0)</f>
        <v>0</v>
      </c>
      <c r="H257" s="33">
        <v>0.65610000000000002</v>
      </c>
      <c r="I257" s="33">
        <v>0.60610000000000008</v>
      </c>
      <c r="J257" s="33">
        <v>0.60610000000000008</v>
      </c>
      <c r="K257" s="33">
        <f t="shared" si="6"/>
        <v>0</v>
      </c>
      <c r="L257" s="33">
        <f t="shared" si="7"/>
        <v>0.65610000000000002</v>
      </c>
      <c r="M257" s="33">
        <v>4.9999999999999933E-2</v>
      </c>
      <c r="N257" s="33">
        <v>0</v>
      </c>
      <c r="O257" s="33">
        <v>0</v>
      </c>
    </row>
    <row r="258" spans="1:15" x14ac:dyDescent="0.3">
      <c r="A258">
        <v>66005</v>
      </c>
      <c r="B258" t="s">
        <v>262</v>
      </c>
      <c r="C258" s="32">
        <v>37939106</v>
      </c>
      <c r="D258" s="32">
        <v>37761741</v>
      </c>
      <c r="E258" s="32">
        <v>1225004</v>
      </c>
      <c r="F258" s="32">
        <f>_xlfn.IFNA(VLOOKUP($A258,'311 &amp; 313 expiration'!A:C,2,FALSE),0)</f>
        <v>0</v>
      </c>
      <c r="G258" s="32">
        <f>_xlfn.IFNA(VLOOKUP($A258,'311 &amp; 313 expiration'!A:C,3,FALSE),0)</f>
        <v>0</v>
      </c>
      <c r="H258" s="33">
        <v>0.68220000000000003</v>
      </c>
      <c r="I258" s="33">
        <v>0.63219999999999998</v>
      </c>
      <c r="J258" s="33">
        <v>0.63219999999999998</v>
      </c>
      <c r="K258" s="33">
        <f t="shared" si="6"/>
        <v>0</v>
      </c>
      <c r="L258" s="33">
        <f t="shared" si="7"/>
        <v>0.68220000000000003</v>
      </c>
      <c r="M258" s="33">
        <v>5.0000000000000044E-2</v>
      </c>
      <c r="N258" s="33">
        <v>0</v>
      </c>
      <c r="O258" s="33">
        <v>0</v>
      </c>
    </row>
    <row r="259" spans="1:15" x14ac:dyDescent="0.3">
      <c r="A259">
        <v>66901</v>
      </c>
      <c r="B259" t="s">
        <v>263</v>
      </c>
      <c r="C259" s="32">
        <v>312609556</v>
      </c>
      <c r="D259" s="32">
        <v>312609556</v>
      </c>
      <c r="E259" s="32">
        <v>5267872</v>
      </c>
      <c r="F259" s="32">
        <f>_xlfn.IFNA(VLOOKUP($A259,'311 &amp; 313 expiration'!A:C,2,FALSE),0)</f>
        <v>0</v>
      </c>
      <c r="G259" s="32">
        <f>_xlfn.IFNA(VLOOKUP($A259,'311 &amp; 313 expiration'!A:C,3,FALSE),0)</f>
        <v>0</v>
      </c>
      <c r="H259" s="33">
        <v>0.68230000000000002</v>
      </c>
      <c r="I259" s="33">
        <v>0.63219999999999998</v>
      </c>
      <c r="J259" s="33">
        <v>0.63219999999999998</v>
      </c>
      <c r="K259" s="33">
        <f t="shared" ref="K259:K322" si="8">J259-I259</f>
        <v>0</v>
      </c>
      <c r="L259" s="33">
        <f t="shared" ref="L259:L322" si="9">H259-K259</f>
        <v>0.68230000000000002</v>
      </c>
      <c r="M259" s="33">
        <v>5.0100000000000033E-2</v>
      </c>
      <c r="N259" s="33">
        <v>0</v>
      </c>
      <c r="O259" s="33">
        <v>0</v>
      </c>
    </row>
    <row r="260" spans="1:15" x14ac:dyDescent="0.3">
      <c r="A260">
        <v>66902</v>
      </c>
      <c r="B260" t="s">
        <v>264</v>
      </c>
      <c r="C260" s="32">
        <v>671147658</v>
      </c>
      <c r="D260" s="32">
        <v>671147658</v>
      </c>
      <c r="E260" s="32">
        <v>15382610</v>
      </c>
      <c r="F260" s="32">
        <f>_xlfn.IFNA(VLOOKUP($A260,'311 &amp; 313 expiration'!A:C,2,FALSE),0)</f>
        <v>0</v>
      </c>
      <c r="G260" s="32">
        <f>_xlfn.IFNA(VLOOKUP($A260,'311 &amp; 313 expiration'!A:C,3,FALSE),0)</f>
        <v>0</v>
      </c>
      <c r="H260" s="33">
        <v>0.61890000000000001</v>
      </c>
      <c r="I260" s="33">
        <v>0.56890000000000007</v>
      </c>
      <c r="J260" s="33">
        <v>0.56890000000000007</v>
      </c>
      <c r="K260" s="33">
        <f t="shared" si="8"/>
        <v>0</v>
      </c>
      <c r="L260" s="33">
        <f t="shared" si="9"/>
        <v>0.61890000000000001</v>
      </c>
      <c r="M260" s="33">
        <v>4.9999999999999933E-2</v>
      </c>
      <c r="N260" s="33">
        <v>0</v>
      </c>
      <c r="O260" s="33">
        <v>0</v>
      </c>
    </row>
    <row r="261" spans="1:15" x14ac:dyDescent="0.3">
      <c r="A261">
        <v>66903</v>
      </c>
      <c r="B261" t="s">
        <v>265</v>
      </c>
      <c r="C261" s="32">
        <v>558575101</v>
      </c>
      <c r="D261" s="32">
        <v>557225277</v>
      </c>
      <c r="E261" s="32">
        <v>12083788</v>
      </c>
      <c r="F261" s="32">
        <f>_xlfn.IFNA(VLOOKUP($A261,'311 &amp; 313 expiration'!A:C,2,FALSE),0)</f>
        <v>0</v>
      </c>
      <c r="G261" s="32">
        <f>_xlfn.IFNA(VLOOKUP($A261,'311 &amp; 313 expiration'!A:C,3,FALSE),0)</f>
        <v>0</v>
      </c>
      <c r="H261" s="33">
        <v>0.75519999999999998</v>
      </c>
      <c r="I261" s="33">
        <v>0.6169</v>
      </c>
      <c r="J261" s="33">
        <v>0.6169</v>
      </c>
      <c r="K261" s="33">
        <f t="shared" si="8"/>
        <v>0</v>
      </c>
      <c r="L261" s="33">
        <f t="shared" si="9"/>
        <v>0.75519999999999998</v>
      </c>
      <c r="M261" s="33">
        <v>0.08</v>
      </c>
      <c r="N261" s="33">
        <v>5.8299999999999977E-2</v>
      </c>
      <c r="O261" s="33">
        <v>0</v>
      </c>
    </row>
    <row r="262" spans="1:15" x14ac:dyDescent="0.3">
      <c r="A262">
        <v>67902</v>
      </c>
      <c r="B262" t="s">
        <v>266</v>
      </c>
      <c r="C262" s="32">
        <v>1054805241</v>
      </c>
      <c r="D262" s="32">
        <v>1054805241</v>
      </c>
      <c r="E262" s="32">
        <v>45373990</v>
      </c>
      <c r="F262" s="32">
        <f>_xlfn.IFNA(VLOOKUP($A262,'311 &amp; 313 expiration'!A:C,2,FALSE),0)</f>
        <v>0</v>
      </c>
      <c r="G262" s="32">
        <f>_xlfn.IFNA(VLOOKUP($A262,'311 &amp; 313 expiration'!A:C,3,FALSE),0)</f>
        <v>0</v>
      </c>
      <c r="H262" s="33">
        <v>0.64219999999999999</v>
      </c>
      <c r="I262" s="33">
        <v>0.56890000000000007</v>
      </c>
      <c r="J262" s="33">
        <v>0.56890000000000007</v>
      </c>
      <c r="K262" s="33">
        <f t="shared" si="8"/>
        <v>0</v>
      </c>
      <c r="L262" s="33">
        <f t="shared" si="9"/>
        <v>0.64219999999999999</v>
      </c>
      <c r="M262" s="33">
        <v>7.3299999999999921E-2</v>
      </c>
      <c r="N262" s="33">
        <v>0</v>
      </c>
      <c r="O262" s="33">
        <v>0</v>
      </c>
    </row>
    <row r="263" spans="1:15" x14ac:dyDescent="0.3">
      <c r="A263">
        <v>67903</v>
      </c>
      <c r="B263" t="s">
        <v>267</v>
      </c>
      <c r="C263" s="32">
        <v>809781204</v>
      </c>
      <c r="D263" s="32">
        <v>809781204</v>
      </c>
      <c r="E263" s="32">
        <v>76753724</v>
      </c>
      <c r="F263" s="32">
        <f>_xlfn.IFNA(VLOOKUP($A263,'311 &amp; 313 expiration'!A:C,2,FALSE),0)</f>
        <v>0</v>
      </c>
      <c r="G263" s="32">
        <f>_xlfn.IFNA(VLOOKUP($A263,'311 &amp; 313 expiration'!A:C,3,FALSE),0)</f>
        <v>0</v>
      </c>
      <c r="H263" s="33">
        <v>0.66690000000000005</v>
      </c>
      <c r="I263" s="33">
        <v>0.6169</v>
      </c>
      <c r="J263" s="33">
        <v>0.6169</v>
      </c>
      <c r="K263" s="33">
        <f t="shared" si="8"/>
        <v>0</v>
      </c>
      <c r="L263" s="33">
        <f t="shared" si="9"/>
        <v>0.66690000000000005</v>
      </c>
      <c r="M263" s="33">
        <v>5.0000000000000044E-2</v>
      </c>
      <c r="N263" s="33">
        <v>0</v>
      </c>
      <c r="O263" s="33">
        <v>0</v>
      </c>
    </row>
    <row r="264" spans="1:15" x14ac:dyDescent="0.3">
      <c r="A264">
        <v>67904</v>
      </c>
      <c r="B264" t="s">
        <v>268</v>
      </c>
      <c r="C264" s="32">
        <v>266598034</v>
      </c>
      <c r="D264" s="32">
        <v>266598034</v>
      </c>
      <c r="E264" s="32">
        <v>14722218</v>
      </c>
      <c r="F264" s="32">
        <f>_xlfn.IFNA(VLOOKUP($A264,'311 &amp; 313 expiration'!A:C,2,FALSE),0)</f>
        <v>0</v>
      </c>
      <c r="G264" s="32">
        <f>_xlfn.IFNA(VLOOKUP($A264,'311 &amp; 313 expiration'!A:C,3,FALSE),0)</f>
        <v>0</v>
      </c>
      <c r="H264" s="33">
        <v>0.64870000000000005</v>
      </c>
      <c r="I264" s="33">
        <v>0.59870000000000001</v>
      </c>
      <c r="J264" s="33">
        <v>0.59870000000000001</v>
      </c>
      <c r="K264" s="33">
        <f t="shared" si="8"/>
        <v>0</v>
      </c>
      <c r="L264" s="33">
        <f t="shared" si="9"/>
        <v>0.64870000000000005</v>
      </c>
      <c r="M264" s="33">
        <v>5.0000000000000044E-2</v>
      </c>
      <c r="N264" s="33">
        <v>0</v>
      </c>
      <c r="O264" s="33">
        <v>0</v>
      </c>
    </row>
    <row r="265" spans="1:15" x14ac:dyDescent="0.3">
      <c r="A265">
        <v>67907</v>
      </c>
      <c r="B265" t="s">
        <v>269</v>
      </c>
      <c r="C265" s="32">
        <v>236172047</v>
      </c>
      <c r="D265" s="32">
        <v>236172047</v>
      </c>
      <c r="E265" s="32">
        <v>12428100</v>
      </c>
      <c r="F265" s="32">
        <f>_xlfn.IFNA(VLOOKUP($A265,'311 &amp; 313 expiration'!A:C,2,FALSE),0)</f>
        <v>0</v>
      </c>
      <c r="G265" s="32">
        <f>_xlfn.IFNA(VLOOKUP($A265,'311 &amp; 313 expiration'!A:C,3,FALSE),0)</f>
        <v>0</v>
      </c>
      <c r="H265" s="33">
        <v>0.66110000000000002</v>
      </c>
      <c r="I265" s="33">
        <v>0.61109999999999998</v>
      </c>
      <c r="J265" s="33">
        <v>0.61109999999999998</v>
      </c>
      <c r="K265" s="33">
        <f t="shared" si="8"/>
        <v>0</v>
      </c>
      <c r="L265" s="33">
        <f t="shared" si="9"/>
        <v>0.66110000000000002</v>
      </c>
      <c r="M265" s="33">
        <v>5.0000000000000044E-2</v>
      </c>
      <c r="N265" s="33">
        <v>0</v>
      </c>
      <c r="O265" s="33">
        <v>0</v>
      </c>
    </row>
    <row r="266" spans="1:15" x14ac:dyDescent="0.3">
      <c r="A266">
        <v>67908</v>
      </c>
      <c r="B266" t="s">
        <v>270</v>
      </c>
      <c r="C266" s="32">
        <v>86479507</v>
      </c>
      <c r="D266" s="32">
        <v>86479507</v>
      </c>
      <c r="E266" s="32">
        <v>9196476</v>
      </c>
      <c r="F266" s="32">
        <f>_xlfn.IFNA(VLOOKUP($A266,'311 &amp; 313 expiration'!A:C,2,FALSE),0)</f>
        <v>0</v>
      </c>
      <c r="G266" s="32">
        <f>_xlfn.IFNA(VLOOKUP($A266,'311 &amp; 313 expiration'!A:C,3,FALSE),0)</f>
        <v>0</v>
      </c>
      <c r="H266" s="33">
        <v>0.75519999999999998</v>
      </c>
      <c r="I266" s="33">
        <v>0.6169</v>
      </c>
      <c r="J266" s="33">
        <v>0.6169</v>
      </c>
      <c r="K266" s="33">
        <f t="shared" si="8"/>
        <v>0</v>
      </c>
      <c r="L266" s="33">
        <f t="shared" si="9"/>
        <v>0.75519999999999998</v>
      </c>
      <c r="M266" s="33">
        <v>0.08</v>
      </c>
      <c r="N266" s="33">
        <v>5.8299999999999977E-2</v>
      </c>
      <c r="O266" s="33">
        <v>0</v>
      </c>
    </row>
    <row r="267" spans="1:15" x14ac:dyDescent="0.3">
      <c r="A267">
        <v>68901</v>
      </c>
      <c r="B267" t="s">
        <v>271</v>
      </c>
      <c r="C267" s="32">
        <v>19491500736</v>
      </c>
      <c r="D267" s="32">
        <v>18783742170</v>
      </c>
      <c r="E267" s="32">
        <v>3118187144</v>
      </c>
      <c r="F267" s="32">
        <f>_xlfn.IFNA(VLOOKUP($A267,'311 &amp; 313 expiration'!A:C,2,FALSE),0)</f>
        <v>0</v>
      </c>
      <c r="G267" s="32">
        <f>_xlfn.IFNA(VLOOKUP($A267,'311 &amp; 313 expiration'!A:C,3,FALSE),0)</f>
        <v>0</v>
      </c>
      <c r="H267" s="33">
        <v>0.75040000000000007</v>
      </c>
      <c r="I267" s="33">
        <v>0.61209999999999998</v>
      </c>
      <c r="J267" s="33">
        <v>0.61209999999999998</v>
      </c>
      <c r="K267" s="33">
        <f t="shared" si="8"/>
        <v>0</v>
      </c>
      <c r="L267" s="33">
        <f t="shared" si="9"/>
        <v>0.75040000000000007</v>
      </c>
      <c r="M267" s="33">
        <v>0.08</v>
      </c>
      <c r="N267" s="33">
        <v>5.8300000000000088E-2</v>
      </c>
      <c r="O267" s="33">
        <v>0</v>
      </c>
    </row>
    <row r="268" spans="1:15" x14ac:dyDescent="0.3">
      <c r="A268">
        <v>69901</v>
      </c>
      <c r="B268" t="s">
        <v>272</v>
      </c>
      <c r="C268" s="32">
        <v>756492979</v>
      </c>
      <c r="D268" s="32">
        <v>756492979</v>
      </c>
      <c r="E268" s="32">
        <v>8571080</v>
      </c>
      <c r="F268" s="32">
        <f>_xlfn.IFNA(VLOOKUP($A268,'311 &amp; 313 expiration'!A:C,2,FALSE),0)</f>
        <v>0</v>
      </c>
      <c r="G268" s="32">
        <f>_xlfn.IFNA(VLOOKUP($A268,'311 &amp; 313 expiration'!A:C,3,FALSE),0)</f>
        <v>0</v>
      </c>
      <c r="H268" s="33">
        <v>0.69530000000000003</v>
      </c>
      <c r="I268" s="33">
        <v>0.61560000000000004</v>
      </c>
      <c r="J268" s="33">
        <v>0.61560000000000004</v>
      </c>
      <c r="K268" s="33">
        <f t="shared" si="8"/>
        <v>0</v>
      </c>
      <c r="L268" s="33">
        <f t="shared" si="9"/>
        <v>0.69530000000000003</v>
      </c>
      <c r="M268" s="33">
        <v>7.9699999999999993E-2</v>
      </c>
      <c r="N268" s="33">
        <v>0</v>
      </c>
      <c r="O268" s="33">
        <v>0</v>
      </c>
    </row>
    <row r="269" spans="1:15" x14ac:dyDescent="0.3">
      <c r="A269">
        <v>69902</v>
      </c>
      <c r="B269" t="s">
        <v>273</v>
      </c>
      <c r="C269" s="32">
        <v>425705488</v>
      </c>
      <c r="D269" s="32">
        <v>425705488</v>
      </c>
      <c r="E269" s="32">
        <v>15165816</v>
      </c>
      <c r="F269" s="32">
        <f>_xlfn.IFNA(VLOOKUP($A269,'311 &amp; 313 expiration'!A:C,2,FALSE),0)</f>
        <v>0</v>
      </c>
      <c r="G269" s="32">
        <f>_xlfn.IFNA(VLOOKUP($A269,'311 &amp; 313 expiration'!A:C,3,FALSE),0)</f>
        <v>0</v>
      </c>
      <c r="H269" s="33">
        <v>0.73140000000000005</v>
      </c>
      <c r="I269" s="33">
        <v>0.59310000000000007</v>
      </c>
      <c r="J269" s="33">
        <v>0.59310000000000007</v>
      </c>
      <c r="K269" s="33">
        <f t="shared" si="8"/>
        <v>0</v>
      </c>
      <c r="L269" s="33">
        <f t="shared" si="9"/>
        <v>0.73140000000000005</v>
      </c>
      <c r="M269" s="33">
        <v>0.08</v>
      </c>
      <c r="N269" s="33">
        <v>5.8299999999999977E-2</v>
      </c>
      <c r="O269" s="33">
        <v>0</v>
      </c>
    </row>
    <row r="270" spans="1:15" x14ac:dyDescent="0.3">
      <c r="A270">
        <v>70901</v>
      </c>
      <c r="B270" t="s">
        <v>274</v>
      </c>
      <c r="C270" s="32">
        <v>87047841</v>
      </c>
      <c r="D270" s="32">
        <v>87047841</v>
      </c>
      <c r="E270" s="32">
        <v>9483840</v>
      </c>
      <c r="F270" s="32">
        <f>_xlfn.IFNA(VLOOKUP($A270,'311 &amp; 313 expiration'!A:C,2,FALSE),0)</f>
        <v>0</v>
      </c>
      <c r="G270" s="32">
        <f>_xlfn.IFNA(VLOOKUP($A270,'311 &amp; 313 expiration'!A:C,3,FALSE),0)</f>
        <v>0</v>
      </c>
      <c r="H270" s="33">
        <v>0.75750000000000006</v>
      </c>
      <c r="I270" s="33">
        <v>0.61920000000000008</v>
      </c>
      <c r="J270" s="33">
        <v>0.61920000000000008</v>
      </c>
      <c r="K270" s="33">
        <f t="shared" si="8"/>
        <v>0</v>
      </c>
      <c r="L270" s="33">
        <f t="shared" si="9"/>
        <v>0.75750000000000006</v>
      </c>
      <c r="M270" s="33">
        <v>0.08</v>
      </c>
      <c r="N270" s="33">
        <v>5.8299999999999977E-2</v>
      </c>
      <c r="O270" s="33">
        <v>0</v>
      </c>
    </row>
    <row r="271" spans="1:15" x14ac:dyDescent="0.3">
      <c r="A271">
        <v>70903</v>
      </c>
      <c r="B271" t="s">
        <v>275</v>
      </c>
      <c r="C271" s="32">
        <v>4246226952</v>
      </c>
      <c r="D271" s="32">
        <v>4246226952</v>
      </c>
      <c r="E271" s="32">
        <v>407958204</v>
      </c>
      <c r="F271" s="32">
        <f>_xlfn.IFNA(VLOOKUP($A271,'311 &amp; 313 expiration'!A:C,2,FALSE),0)</f>
        <v>0</v>
      </c>
      <c r="G271" s="32">
        <f>_xlfn.IFNA(VLOOKUP($A271,'311 &amp; 313 expiration'!A:C,3,FALSE),0)</f>
        <v>0</v>
      </c>
      <c r="H271" s="33">
        <v>0.75519999999999998</v>
      </c>
      <c r="I271" s="33">
        <v>0.61920000000000008</v>
      </c>
      <c r="J271" s="33">
        <v>0.61920000000000008</v>
      </c>
      <c r="K271" s="33">
        <f t="shared" si="8"/>
        <v>0</v>
      </c>
      <c r="L271" s="33">
        <f t="shared" si="9"/>
        <v>0.75519999999999998</v>
      </c>
      <c r="M271" s="33">
        <v>0.08</v>
      </c>
      <c r="N271" s="33">
        <v>5.5999999999999897E-2</v>
      </c>
      <c r="O271" s="33">
        <v>0</v>
      </c>
    </row>
    <row r="272" spans="1:15" x14ac:dyDescent="0.3">
      <c r="A272">
        <v>70905</v>
      </c>
      <c r="B272" t="s">
        <v>276</v>
      </c>
      <c r="C272" s="32">
        <v>1115116994</v>
      </c>
      <c r="D272" s="32">
        <v>1115116994</v>
      </c>
      <c r="E272" s="32">
        <v>165157804</v>
      </c>
      <c r="F272" s="32">
        <f>_xlfn.IFNA(VLOOKUP($A272,'311 &amp; 313 expiration'!A:C,2,FALSE),0)</f>
        <v>0</v>
      </c>
      <c r="G272" s="32">
        <f>_xlfn.IFNA(VLOOKUP($A272,'311 &amp; 313 expiration'!A:C,3,FALSE),0)</f>
        <v>0</v>
      </c>
      <c r="H272" s="33">
        <v>0.73080000000000001</v>
      </c>
      <c r="I272" s="33">
        <v>0.59689999999999999</v>
      </c>
      <c r="J272" s="33">
        <v>0.59689999999999999</v>
      </c>
      <c r="K272" s="33">
        <f t="shared" si="8"/>
        <v>0</v>
      </c>
      <c r="L272" s="33">
        <f t="shared" si="9"/>
        <v>0.73080000000000001</v>
      </c>
      <c r="M272" s="33">
        <v>0.08</v>
      </c>
      <c r="N272" s="33">
        <v>5.3900000000000017E-2</v>
      </c>
      <c r="O272" s="33">
        <v>0</v>
      </c>
    </row>
    <row r="273" spans="1:15" x14ac:dyDescent="0.3">
      <c r="A273">
        <v>70907</v>
      </c>
      <c r="B273" t="s">
        <v>277</v>
      </c>
      <c r="C273" s="32">
        <v>262265725</v>
      </c>
      <c r="D273" s="32">
        <v>262265725</v>
      </c>
      <c r="E273" s="32">
        <v>44914458</v>
      </c>
      <c r="F273" s="32">
        <f>_xlfn.IFNA(VLOOKUP($A273,'311 &amp; 313 expiration'!A:C,2,FALSE),0)</f>
        <v>0</v>
      </c>
      <c r="G273" s="32">
        <f>_xlfn.IFNA(VLOOKUP($A273,'311 &amp; 313 expiration'!A:C,3,FALSE),0)</f>
        <v>0</v>
      </c>
      <c r="H273" s="33">
        <v>0.75519999999999998</v>
      </c>
      <c r="I273" s="33">
        <v>0.6169</v>
      </c>
      <c r="J273" s="33">
        <v>0.6169</v>
      </c>
      <c r="K273" s="33">
        <f t="shared" si="8"/>
        <v>0</v>
      </c>
      <c r="L273" s="33">
        <f t="shared" si="9"/>
        <v>0.75519999999999998</v>
      </c>
      <c r="M273" s="33">
        <v>0.08</v>
      </c>
      <c r="N273" s="33">
        <v>5.8299999999999977E-2</v>
      </c>
      <c r="O273" s="33">
        <v>0</v>
      </c>
    </row>
    <row r="274" spans="1:15" x14ac:dyDescent="0.3">
      <c r="A274">
        <v>70908</v>
      </c>
      <c r="B274" t="s">
        <v>278</v>
      </c>
      <c r="C274" s="32">
        <v>10027889995</v>
      </c>
      <c r="D274" s="32">
        <v>9673221992</v>
      </c>
      <c r="E274" s="32">
        <v>1943379598</v>
      </c>
      <c r="F274" s="32">
        <f>_xlfn.IFNA(VLOOKUP($A274,'311 &amp; 313 expiration'!A:C,2,FALSE),0)</f>
        <v>0</v>
      </c>
      <c r="G274" s="32">
        <f>_xlfn.IFNA(VLOOKUP($A274,'311 &amp; 313 expiration'!A:C,3,FALSE),0)</f>
        <v>0</v>
      </c>
      <c r="H274" s="33">
        <v>0.66080000000000005</v>
      </c>
      <c r="I274" s="33">
        <v>0.61080000000000001</v>
      </c>
      <c r="J274" s="33">
        <v>0.61080000000000001</v>
      </c>
      <c r="K274" s="33">
        <f t="shared" si="8"/>
        <v>0</v>
      </c>
      <c r="L274" s="33">
        <f t="shared" si="9"/>
        <v>0.66080000000000005</v>
      </c>
      <c r="M274" s="33">
        <v>5.0000000000000044E-2</v>
      </c>
      <c r="N274" s="33">
        <v>0</v>
      </c>
      <c r="O274" s="33">
        <v>0</v>
      </c>
    </row>
    <row r="275" spans="1:15" x14ac:dyDescent="0.3">
      <c r="A275">
        <v>70909</v>
      </c>
      <c r="B275" t="s">
        <v>279</v>
      </c>
      <c r="C275" s="32">
        <v>214440076</v>
      </c>
      <c r="D275" s="32">
        <v>214440076</v>
      </c>
      <c r="E275" s="32">
        <v>17244404</v>
      </c>
      <c r="F275" s="32">
        <f>_xlfn.IFNA(VLOOKUP($A275,'311 &amp; 313 expiration'!A:C,2,FALSE),0)</f>
        <v>0</v>
      </c>
      <c r="G275" s="32">
        <f>_xlfn.IFNA(VLOOKUP($A275,'311 &amp; 313 expiration'!A:C,3,FALSE),0)</f>
        <v>0</v>
      </c>
      <c r="H275" s="33">
        <v>0.73180000000000001</v>
      </c>
      <c r="I275" s="33">
        <v>0.59610000000000007</v>
      </c>
      <c r="J275" s="33">
        <v>0.59610000000000007</v>
      </c>
      <c r="K275" s="33">
        <f t="shared" si="8"/>
        <v>0</v>
      </c>
      <c r="L275" s="33">
        <f t="shared" si="9"/>
        <v>0.73180000000000001</v>
      </c>
      <c r="M275" s="33">
        <v>0.08</v>
      </c>
      <c r="N275" s="33">
        <v>5.569999999999993E-2</v>
      </c>
      <c r="O275" s="33">
        <v>0</v>
      </c>
    </row>
    <row r="276" spans="1:15" x14ac:dyDescent="0.3">
      <c r="A276">
        <v>70910</v>
      </c>
      <c r="B276" t="s">
        <v>280</v>
      </c>
      <c r="C276" s="32">
        <v>588550770</v>
      </c>
      <c r="D276" s="32">
        <v>588550770</v>
      </c>
      <c r="E276" s="32">
        <v>111473154</v>
      </c>
      <c r="F276" s="32">
        <f>_xlfn.IFNA(VLOOKUP($A276,'311 &amp; 313 expiration'!A:C,2,FALSE),0)</f>
        <v>0</v>
      </c>
      <c r="G276" s="32">
        <f>_xlfn.IFNA(VLOOKUP($A276,'311 &amp; 313 expiration'!A:C,3,FALSE),0)</f>
        <v>0</v>
      </c>
      <c r="H276" s="33">
        <v>0.75519999999999998</v>
      </c>
      <c r="I276" s="33">
        <v>0.6169</v>
      </c>
      <c r="J276" s="33">
        <v>0.6169</v>
      </c>
      <c r="K276" s="33">
        <f t="shared" si="8"/>
        <v>0</v>
      </c>
      <c r="L276" s="33">
        <f t="shared" si="9"/>
        <v>0.75519999999999998</v>
      </c>
      <c r="M276" s="33">
        <v>0.08</v>
      </c>
      <c r="N276" s="33">
        <v>5.8299999999999977E-2</v>
      </c>
      <c r="O276" s="33">
        <v>0</v>
      </c>
    </row>
    <row r="277" spans="1:15" x14ac:dyDescent="0.3">
      <c r="A277">
        <v>70911</v>
      </c>
      <c r="B277" t="s">
        <v>281</v>
      </c>
      <c r="C277" s="32">
        <v>4469106935</v>
      </c>
      <c r="D277" s="32">
        <v>4469106935</v>
      </c>
      <c r="E277" s="32">
        <v>692227134</v>
      </c>
      <c r="F277" s="32">
        <f>_xlfn.IFNA(VLOOKUP($A277,'311 &amp; 313 expiration'!A:C,2,FALSE),0)</f>
        <v>0</v>
      </c>
      <c r="G277" s="32">
        <f>_xlfn.IFNA(VLOOKUP($A277,'311 &amp; 313 expiration'!A:C,3,FALSE),0)</f>
        <v>0</v>
      </c>
      <c r="H277" s="33">
        <v>0.71520000000000006</v>
      </c>
      <c r="I277" s="33">
        <v>0.57690000000000008</v>
      </c>
      <c r="J277" s="33">
        <v>0.57690000000000008</v>
      </c>
      <c r="K277" s="33">
        <f t="shared" si="8"/>
        <v>0</v>
      </c>
      <c r="L277" s="33">
        <f t="shared" si="9"/>
        <v>0.71520000000000006</v>
      </c>
      <c r="M277" s="33">
        <v>0.08</v>
      </c>
      <c r="N277" s="33">
        <v>5.8299999999999977E-2</v>
      </c>
      <c r="O277" s="33">
        <v>0</v>
      </c>
    </row>
    <row r="278" spans="1:15" x14ac:dyDescent="0.3">
      <c r="A278">
        <v>70912</v>
      </c>
      <c r="B278" t="s">
        <v>282</v>
      </c>
      <c r="C278" s="32">
        <v>8559947792</v>
      </c>
      <c r="D278" s="32">
        <v>8559947792</v>
      </c>
      <c r="E278" s="32">
        <v>1113157904</v>
      </c>
      <c r="F278" s="32">
        <f>_xlfn.IFNA(VLOOKUP($A278,'311 &amp; 313 expiration'!A:C,2,FALSE),0)</f>
        <v>0</v>
      </c>
      <c r="G278" s="32">
        <f>_xlfn.IFNA(VLOOKUP($A278,'311 &amp; 313 expiration'!A:C,3,FALSE),0)</f>
        <v>0</v>
      </c>
      <c r="H278" s="33">
        <v>0.75519999999999998</v>
      </c>
      <c r="I278" s="33">
        <v>0.6169</v>
      </c>
      <c r="J278" s="33">
        <v>0.6169</v>
      </c>
      <c r="K278" s="33">
        <f t="shared" si="8"/>
        <v>0</v>
      </c>
      <c r="L278" s="33">
        <f t="shared" si="9"/>
        <v>0.75519999999999998</v>
      </c>
      <c r="M278" s="33">
        <v>0.08</v>
      </c>
      <c r="N278" s="33">
        <v>5.8299999999999977E-2</v>
      </c>
      <c r="O278" s="33">
        <v>0</v>
      </c>
    </row>
    <row r="279" spans="1:15" x14ac:dyDescent="0.3">
      <c r="A279">
        <v>70915</v>
      </c>
      <c r="B279" t="s">
        <v>283</v>
      </c>
      <c r="C279" s="32">
        <v>796038088</v>
      </c>
      <c r="D279" s="32">
        <v>796038088</v>
      </c>
      <c r="E279" s="32">
        <v>131577280</v>
      </c>
      <c r="F279" s="32">
        <f>_xlfn.IFNA(VLOOKUP($A279,'311 &amp; 313 expiration'!A:C,2,FALSE),0)</f>
        <v>0</v>
      </c>
      <c r="G279" s="32">
        <f>_xlfn.IFNA(VLOOKUP($A279,'311 &amp; 313 expiration'!A:C,3,FALSE),0)</f>
        <v>0</v>
      </c>
      <c r="H279" s="33">
        <v>0.66690000000000005</v>
      </c>
      <c r="I279" s="33">
        <v>0.6169</v>
      </c>
      <c r="J279" s="33">
        <v>0.6169</v>
      </c>
      <c r="K279" s="33">
        <f t="shared" si="8"/>
        <v>0</v>
      </c>
      <c r="L279" s="33">
        <f t="shared" si="9"/>
        <v>0.66690000000000005</v>
      </c>
      <c r="M279" s="33">
        <v>5.0000000000000044E-2</v>
      </c>
      <c r="N279" s="33">
        <v>0</v>
      </c>
      <c r="O279" s="33">
        <v>0</v>
      </c>
    </row>
    <row r="280" spans="1:15" x14ac:dyDescent="0.3">
      <c r="A280">
        <v>71901</v>
      </c>
      <c r="B280" t="s">
        <v>284</v>
      </c>
      <c r="C280" s="32">
        <v>2136184788</v>
      </c>
      <c r="D280" s="32">
        <v>2136184788</v>
      </c>
      <c r="E280" s="32">
        <v>626486468</v>
      </c>
      <c r="F280" s="32">
        <f>_xlfn.IFNA(VLOOKUP($A280,'311 &amp; 313 expiration'!A:C,2,FALSE),0)</f>
        <v>0</v>
      </c>
      <c r="G280" s="32">
        <f>_xlfn.IFNA(VLOOKUP($A280,'311 &amp; 313 expiration'!A:C,3,FALSE),0)</f>
        <v>0</v>
      </c>
      <c r="H280" s="33">
        <v>0.75240000000000007</v>
      </c>
      <c r="I280" s="33">
        <v>0.61409999999999998</v>
      </c>
      <c r="J280" s="33">
        <v>0.61409999999999998</v>
      </c>
      <c r="K280" s="33">
        <f t="shared" si="8"/>
        <v>0</v>
      </c>
      <c r="L280" s="33">
        <f t="shared" si="9"/>
        <v>0.75240000000000007</v>
      </c>
      <c r="M280" s="33">
        <v>0.08</v>
      </c>
      <c r="N280" s="33">
        <v>5.8300000000000088E-2</v>
      </c>
      <c r="O280" s="33">
        <v>0</v>
      </c>
    </row>
    <row r="281" spans="1:15" x14ac:dyDescent="0.3">
      <c r="A281">
        <v>71902</v>
      </c>
      <c r="B281" t="s">
        <v>285</v>
      </c>
      <c r="C281" s="32">
        <v>19378234155</v>
      </c>
      <c r="D281" s="32">
        <v>19378234155</v>
      </c>
      <c r="E281" s="32">
        <v>3906350668</v>
      </c>
      <c r="F281" s="32">
        <f>_xlfn.IFNA(VLOOKUP($A281,'311 &amp; 313 expiration'!A:C,2,FALSE),0)</f>
        <v>0</v>
      </c>
      <c r="G281" s="32">
        <f>_xlfn.IFNA(VLOOKUP($A281,'311 &amp; 313 expiration'!A:C,3,FALSE),0)</f>
        <v>0</v>
      </c>
      <c r="H281" s="33">
        <v>0.76990000000000003</v>
      </c>
      <c r="I281" s="33">
        <v>0.63160000000000005</v>
      </c>
      <c r="J281" s="33">
        <v>0.63160000000000005</v>
      </c>
      <c r="K281" s="33">
        <f t="shared" si="8"/>
        <v>0</v>
      </c>
      <c r="L281" s="33">
        <f t="shared" si="9"/>
        <v>0.76990000000000003</v>
      </c>
      <c r="M281" s="33">
        <v>0.08</v>
      </c>
      <c r="N281" s="33">
        <v>5.8299999999999977E-2</v>
      </c>
      <c r="O281" s="33">
        <v>0</v>
      </c>
    </row>
    <row r="282" spans="1:15" x14ac:dyDescent="0.3">
      <c r="A282">
        <v>71903</v>
      </c>
      <c r="B282" t="s">
        <v>286</v>
      </c>
      <c r="C282" s="32">
        <v>261562232</v>
      </c>
      <c r="D282" s="32">
        <v>261562232</v>
      </c>
      <c r="E282" s="32">
        <v>46358688</v>
      </c>
      <c r="F282" s="32">
        <f>_xlfn.IFNA(VLOOKUP($A282,'311 &amp; 313 expiration'!A:C,2,FALSE),0)</f>
        <v>0</v>
      </c>
      <c r="G282" s="32">
        <f>_xlfn.IFNA(VLOOKUP($A282,'311 &amp; 313 expiration'!A:C,3,FALSE),0)</f>
        <v>0</v>
      </c>
      <c r="H282" s="33">
        <v>0.77050000000000007</v>
      </c>
      <c r="I282" s="33">
        <v>0.63219999999999998</v>
      </c>
      <c r="J282" s="33">
        <v>0.63219999999999998</v>
      </c>
      <c r="K282" s="33">
        <f t="shared" si="8"/>
        <v>0</v>
      </c>
      <c r="L282" s="33">
        <f t="shared" si="9"/>
        <v>0.77050000000000007</v>
      </c>
      <c r="M282" s="33">
        <v>0.08</v>
      </c>
      <c r="N282" s="33">
        <v>5.8300000000000088E-2</v>
      </c>
      <c r="O282" s="33">
        <v>0</v>
      </c>
    </row>
    <row r="283" spans="1:15" x14ac:dyDescent="0.3">
      <c r="A283">
        <v>71904</v>
      </c>
      <c r="B283" t="s">
        <v>287</v>
      </c>
      <c r="C283" s="32">
        <v>314600478</v>
      </c>
      <c r="D283" s="32">
        <v>314600478</v>
      </c>
      <c r="E283" s="32">
        <v>87274668</v>
      </c>
      <c r="F283" s="32">
        <f>_xlfn.IFNA(VLOOKUP($A283,'311 &amp; 313 expiration'!A:C,2,FALSE),0)</f>
        <v>0</v>
      </c>
      <c r="G283" s="32">
        <f>_xlfn.IFNA(VLOOKUP($A283,'311 &amp; 313 expiration'!A:C,3,FALSE),0)</f>
        <v>0</v>
      </c>
      <c r="H283" s="33">
        <v>0.71560000000000001</v>
      </c>
      <c r="I283" s="33">
        <v>0.6169</v>
      </c>
      <c r="J283" s="33">
        <v>0.6169</v>
      </c>
      <c r="K283" s="33">
        <f t="shared" si="8"/>
        <v>0</v>
      </c>
      <c r="L283" s="33">
        <f t="shared" si="9"/>
        <v>0.71560000000000001</v>
      </c>
      <c r="M283" s="33">
        <v>0.08</v>
      </c>
      <c r="N283" s="33">
        <v>1.8700000000000008E-2</v>
      </c>
      <c r="O283" s="33">
        <v>0</v>
      </c>
    </row>
    <row r="284" spans="1:15" x14ac:dyDescent="0.3">
      <c r="A284">
        <v>71905</v>
      </c>
      <c r="B284" t="s">
        <v>288</v>
      </c>
      <c r="C284" s="32">
        <v>8714942277</v>
      </c>
      <c r="D284" s="32">
        <v>8344510449</v>
      </c>
      <c r="E284" s="32">
        <v>3298878092</v>
      </c>
      <c r="F284" s="32">
        <f>_xlfn.IFNA(VLOOKUP($A284,'311 &amp; 313 expiration'!A:C,2,FALSE),0)</f>
        <v>0</v>
      </c>
      <c r="G284" s="32">
        <f>_xlfn.IFNA(VLOOKUP($A284,'311 &amp; 313 expiration'!A:C,3,FALSE),0)</f>
        <v>0</v>
      </c>
      <c r="H284" s="33">
        <v>0.77050000000000007</v>
      </c>
      <c r="I284" s="33">
        <v>0.63219999999999998</v>
      </c>
      <c r="J284" s="33">
        <v>0.63219999999999998</v>
      </c>
      <c r="K284" s="33">
        <f t="shared" si="8"/>
        <v>0</v>
      </c>
      <c r="L284" s="33">
        <f t="shared" si="9"/>
        <v>0.77050000000000007</v>
      </c>
      <c r="M284" s="33">
        <v>0.08</v>
      </c>
      <c r="N284" s="33">
        <v>5.8300000000000088E-2</v>
      </c>
      <c r="O284" s="33">
        <v>0</v>
      </c>
    </row>
    <row r="285" spans="1:15" x14ac:dyDescent="0.3">
      <c r="A285">
        <v>71906</v>
      </c>
      <c r="B285" t="s">
        <v>289</v>
      </c>
      <c r="C285" s="32">
        <v>226166544</v>
      </c>
      <c r="D285" s="32">
        <v>226166544</v>
      </c>
      <c r="E285" s="32">
        <v>50075248</v>
      </c>
      <c r="F285" s="32">
        <f>_xlfn.IFNA(VLOOKUP($A285,'311 &amp; 313 expiration'!A:C,2,FALSE),0)</f>
        <v>0</v>
      </c>
      <c r="G285" s="32">
        <f>_xlfn.IFNA(VLOOKUP($A285,'311 &amp; 313 expiration'!A:C,3,FALSE),0)</f>
        <v>0</v>
      </c>
      <c r="H285" s="33">
        <v>0.78690000000000004</v>
      </c>
      <c r="I285" s="33">
        <v>0.6169</v>
      </c>
      <c r="J285" s="33">
        <v>0.6169</v>
      </c>
      <c r="K285" s="33">
        <f t="shared" si="8"/>
        <v>0</v>
      </c>
      <c r="L285" s="33">
        <f t="shared" si="9"/>
        <v>0.78690000000000004</v>
      </c>
      <c r="M285" s="33">
        <v>0.08</v>
      </c>
      <c r="N285" s="33">
        <v>0.09</v>
      </c>
      <c r="O285" s="33">
        <v>2.7755575615628914E-17</v>
      </c>
    </row>
    <row r="286" spans="1:15" x14ac:dyDescent="0.3">
      <c r="A286">
        <v>71907</v>
      </c>
      <c r="B286" t="s">
        <v>290</v>
      </c>
      <c r="C286" s="32">
        <v>3779161254</v>
      </c>
      <c r="D286" s="32">
        <v>3779161254</v>
      </c>
      <c r="E286" s="32">
        <v>610580190</v>
      </c>
      <c r="F286" s="32">
        <f>_xlfn.IFNA(VLOOKUP($A286,'311 &amp; 313 expiration'!A:C,2,FALSE),0)</f>
        <v>0</v>
      </c>
      <c r="G286" s="32">
        <f>_xlfn.IFNA(VLOOKUP($A286,'311 &amp; 313 expiration'!A:C,3,FALSE),0)</f>
        <v>0</v>
      </c>
      <c r="H286" s="33">
        <v>0.75250000000000006</v>
      </c>
      <c r="I286" s="33">
        <v>0.61420000000000008</v>
      </c>
      <c r="J286" s="33">
        <v>0.61420000000000008</v>
      </c>
      <c r="K286" s="33">
        <f t="shared" si="8"/>
        <v>0</v>
      </c>
      <c r="L286" s="33">
        <f t="shared" si="9"/>
        <v>0.75250000000000006</v>
      </c>
      <c r="M286" s="33">
        <v>0.08</v>
      </c>
      <c r="N286" s="33">
        <v>5.8299999999999977E-2</v>
      </c>
      <c r="O286" s="33">
        <v>0</v>
      </c>
    </row>
    <row r="287" spans="1:15" x14ac:dyDescent="0.3">
      <c r="A287">
        <v>71908</v>
      </c>
      <c r="B287" t="s">
        <v>291</v>
      </c>
      <c r="C287" s="32">
        <v>197150300</v>
      </c>
      <c r="D287" s="32">
        <v>197150300</v>
      </c>
      <c r="E287" s="32">
        <v>19881192</v>
      </c>
      <c r="F287" s="32">
        <f>_xlfn.IFNA(VLOOKUP($A287,'311 &amp; 313 expiration'!A:C,2,FALSE),0)</f>
        <v>0</v>
      </c>
      <c r="G287" s="32">
        <f>_xlfn.IFNA(VLOOKUP($A287,'311 &amp; 313 expiration'!A:C,3,FALSE),0)</f>
        <v>0</v>
      </c>
      <c r="H287" s="33">
        <v>0.61890000000000001</v>
      </c>
      <c r="I287" s="33">
        <v>0.56890000000000007</v>
      </c>
      <c r="J287" s="33">
        <v>0.56890000000000007</v>
      </c>
      <c r="K287" s="33">
        <f t="shared" si="8"/>
        <v>0</v>
      </c>
      <c r="L287" s="33">
        <f t="shared" si="9"/>
        <v>0.61890000000000001</v>
      </c>
      <c r="M287" s="33">
        <v>4.9999999999999933E-2</v>
      </c>
      <c r="N287" s="33">
        <v>0</v>
      </c>
      <c r="O287" s="33">
        <v>0</v>
      </c>
    </row>
    <row r="288" spans="1:15" x14ac:dyDescent="0.3">
      <c r="A288">
        <v>71909</v>
      </c>
      <c r="B288" t="s">
        <v>292</v>
      </c>
      <c r="C288" s="32">
        <v>15384340041</v>
      </c>
      <c r="D288" s="32">
        <v>15384340041</v>
      </c>
      <c r="E288" s="32">
        <v>4462966264</v>
      </c>
      <c r="F288" s="32">
        <f>_xlfn.IFNA(VLOOKUP($A288,'311 &amp; 313 expiration'!A:C,2,FALSE),0)</f>
        <v>0</v>
      </c>
      <c r="G288" s="32">
        <f>_xlfn.IFNA(VLOOKUP($A288,'311 &amp; 313 expiration'!A:C,3,FALSE),0)</f>
        <v>0</v>
      </c>
      <c r="H288" s="33">
        <v>0.66890000000000005</v>
      </c>
      <c r="I288" s="33">
        <v>0.61890000000000001</v>
      </c>
      <c r="J288" s="33">
        <v>0.61890000000000001</v>
      </c>
      <c r="K288" s="33">
        <f t="shared" si="8"/>
        <v>0</v>
      </c>
      <c r="L288" s="33">
        <f t="shared" si="9"/>
        <v>0.66890000000000005</v>
      </c>
      <c r="M288" s="33">
        <v>5.0000000000000044E-2</v>
      </c>
      <c r="N288" s="33">
        <v>0</v>
      </c>
      <c r="O288" s="33">
        <v>0</v>
      </c>
    </row>
    <row r="289" spans="1:15" x14ac:dyDescent="0.3">
      <c r="A289">
        <v>72901</v>
      </c>
      <c r="B289" t="s">
        <v>293</v>
      </c>
      <c r="C289" s="32">
        <v>98513426</v>
      </c>
      <c r="D289" s="32">
        <v>98513426</v>
      </c>
      <c r="E289" s="32">
        <v>9431844</v>
      </c>
      <c r="F289" s="32">
        <f>_xlfn.IFNA(VLOOKUP($A289,'311 &amp; 313 expiration'!A:C,2,FALSE),0)</f>
        <v>0</v>
      </c>
      <c r="G289" s="32">
        <f>_xlfn.IFNA(VLOOKUP($A289,'311 &amp; 313 expiration'!A:C,3,FALSE),0)</f>
        <v>0</v>
      </c>
      <c r="H289" s="33">
        <v>0.66920000000000002</v>
      </c>
      <c r="I289" s="33">
        <v>0.61920000000000008</v>
      </c>
      <c r="J289" s="33">
        <v>0.61920000000000008</v>
      </c>
      <c r="K289" s="33">
        <f t="shared" si="8"/>
        <v>0</v>
      </c>
      <c r="L289" s="33">
        <f t="shared" si="9"/>
        <v>0.66920000000000002</v>
      </c>
      <c r="M289" s="33">
        <v>4.9999999999999933E-2</v>
      </c>
      <c r="N289" s="33">
        <v>0</v>
      </c>
      <c r="O289" s="33">
        <v>0</v>
      </c>
    </row>
    <row r="290" spans="1:15" x14ac:dyDescent="0.3">
      <c r="A290">
        <v>72902</v>
      </c>
      <c r="B290" t="s">
        <v>294</v>
      </c>
      <c r="C290" s="32">
        <v>601131664</v>
      </c>
      <c r="D290" s="32">
        <v>601131664</v>
      </c>
      <c r="E290" s="32">
        <v>81569034</v>
      </c>
      <c r="F290" s="32">
        <f>_xlfn.IFNA(VLOOKUP($A290,'311 &amp; 313 expiration'!A:C,2,FALSE),0)</f>
        <v>0</v>
      </c>
      <c r="G290" s="32">
        <f>_xlfn.IFNA(VLOOKUP($A290,'311 &amp; 313 expiration'!A:C,3,FALSE),0)</f>
        <v>0</v>
      </c>
      <c r="H290" s="33">
        <v>0.75519999999999998</v>
      </c>
      <c r="I290" s="33">
        <v>0.6169</v>
      </c>
      <c r="J290" s="33">
        <v>0.6169</v>
      </c>
      <c r="K290" s="33">
        <f t="shared" si="8"/>
        <v>0</v>
      </c>
      <c r="L290" s="33">
        <f t="shared" si="9"/>
        <v>0.75519999999999998</v>
      </c>
      <c r="M290" s="33">
        <v>0.08</v>
      </c>
      <c r="N290" s="33">
        <v>5.8299999999999977E-2</v>
      </c>
      <c r="O290" s="33">
        <v>0</v>
      </c>
    </row>
    <row r="291" spans="1:15" x14ac:dyDescent="0.3">
      <c r="A291">
        <v>72903</v>
      </c>
      <c r="B291" t="s">
        <v>295</v>
      </c>
      <c r="C291" s="32">
        <v>2972912986</v>
      </c>
      <c r="D291" s="32">
        <v>2972912986</v>
      </c>
      <c r="E291" s="32">
        <v>323560532</v>
      </c>
      <c r="F291" s="32">
        <f>_xlfn.IFNA(VLOOKUP($A291,'311 &amp; 313 expiration'!A:C,2,FALSE),0)</f>
        <v>0</v>
      </c>
      <c r="G291" s="32">
        <f>_xlfn.IFNA(VLOOKUP($A291,'311 &amp; 313 expiration'!A:C,3,FALSE),0)</f>
        <v>0</v>
      </c>
      <c r="H291" s="33">
        <v>0.67690000000000006</v>
      </c>
      <c r="I291" s="33">
        <v>0.6169</v>
      </c>
      <c r="J291" s="33">
        <v>0.6169</v>
      </c>
      <c r="K291" s="33">
        <f t="shared" si="8"/>
        <v>0</v>
      </c>
      <c r="L291" s="33">
        <f t="shared" si="9"/>
        <v>0.67690000000000006</v>
      </c>
      <c r="M291" s="33">
        <v>6.0000000000000053E-2</v>
      </c>
      <c r="N291" s="33">
        <v>0</v>
      </c>
      <c r="O291" s="33">
        <v>0</v>
      </c>
    </row>
    <row r="292" spans="1:15" x14ac:dyDescent="0.3">
      <c r="A292">
        <v>72904</v>
      </c>
      <c r="B292" t="s">
        <v>296</v>
      </c>
      <c r="C292" s="32">
        <v>346895412</v>
      </c>
      <c r="D292" s="32">
        <v>335031879</v>
      </c>
      <c r="E292" s="32">
        <v>63049904</v>
      </c>
      <c r="F292" s="32">
        <f>_xlfn.IFNA(VLOOKUP($A292,'311 &amp; 313 expiration'!A:C,2,FALSE),0)</f>
        <v>0</v>
      </c>
      <c r="G292" s="32">
        <f>_xlfn.IFNA(VLOOKUP($A292,'311 &amp; 313 expiration'!A:C,3,FALSE),0)</f>
        <v>0</v>
      </c>
      <c r="H292" s="33">
        <v>0.71130000000000004</v>
      </c>
      <c r="I292" s="33">
        <v>0.57300000000000006</v>
      </c>
      <c r="J292" s="33">
        <v>0.57300000000000006</v>
      </c>
      <c r="K292" s="33">
        <f t="shared" si="8"/>
        <v>0</v>
      </c>
      <c r="L292" s="33">
        <f t="shared" si="9"/>
        <v>0.71130000000000004</v>
      </c>
      <c r="M292" s="33">
        <v>0.08</v>
      </c>
      <c r="N292" s="33">
        <v>5.8299999999999977E-2</v>
      </c>
      <c r="O292" s="33">
        <v>0</v>
      </c>
    </row>
    <row r="293" spans="1:15" x14ac:dyDescent="0.3">
      <c r="A293">
        <v>72908</v>
      </c>
      <c r="B293" t="s">
        <v>297</v>
      </c>
      <c r="C293" s="32">
        <v>313400317</v>
      </c>
      <c r="D293" s="32">
        <v>313400317</v>
      </c>
      <c r="E293" s="32">
        <v>28865860</v>
      </c>
      <c r="F293" s="32">
        <f>_xlfn.IFNA(VLOOKUP($A293,'311 &amp; 313 expiration'!A:C,2,FALSE),0)</f>
        <v>0</v>
      </c>
      <c r="G293" s="32">
        <f>_xlfn.IFNA(VLOOKUP($A293,'311 &amp; 313 expiration'!A:C,3,FALSE),0)</f>
        <v>0</v>
      </c>
      <c r="H293" s="33">
        <v>0.61890000000000001</v>
      </c>
      <c r="I293" s="33">
        <v>0.56890000000000007</v>
      </c>
      <c r="J293" s="33">
        <v>0.56890000000000007</v>
      </c>
      <c r="K293" s="33">
        <f t="shared" si="8"/>
        <v>0</v>
      </c>
      <c r="L293" s="33">
        <f t="shared" si="9"/>
        <v>0.61890000000000001</v>
      </c>
      <c r="M293" s="33">
        <v>4.9999999999999933E-2</v>
      </c>
      <c r="N293" s="33">
        <v>0</v>
      </c>
      <c r="O293" s="33">
        <v>0</v>
      </c>
    </row>
    <row r="294" spans="1:15" x14ac:dyDescent="0.3">
      <c r="A294">
        <v>72909</v>
      </c>
      <c r="B294" t="s">
        <v>298</v>
      </c>
      <c r="C294" s="32">
        <v>231479030</v>
      </c>
      <c r="D294" s="32">
        <v>231479030</v>
      </c>
      <c r="E294" s="32">
        <v>18501356</v>
      </c>
      <c r="F294" s="32">
        <f>_xlfn.IFNA(VLOOKUP($A294,'311 &amp; 313 expiration'!A:C,2,FALSE),0)</f>
        <v>0</v>
      </c>
      <c r="G294" s="32">
        <f>_xlfn.IFNA(VLOOKUP($A294,'311 &amp; 313 expiration'!A:C,3,FALSE),0)</f>
        <v>0</v>
      </c>
      <c r="H294" s="33">
        <v>0.61890000000000001</v>
      </c>
      <c r="I294" s="33">
        <v>0.56890000000000007</v>
      </c>
      <c r="J294" s="33">
        <v>0.56890000000000007</v>
      </c>
      <c r="K294" s="33">
        <f t="shared" si="8"/>
        <v>0</v>
      </c>
      <c r="L294" s="33">
        <f t="shared" si="9"/>
        <v>0.61890000000000001</v>
      </c>
      <c r="M294" s="33">
        <v>4.9999999999999933E-2</v>
      </c>
      <c r="N294" s="33">
        <v>0</v>
      </c>
      <c r="O294" s="33">
        <v>0</v>
      </c>
    </row>
    <row r="295" spans="1:15" x14ac:dyDescent="0.3">
      <c r="A295">
        <v>72910</v>
      </c>
      <c r="B295" t="s">
        <v>299</v>
      </c>
      <c r="C295" s="32">
        <v>196827591</v>
      </c>
      <c r="D295" s="32">
        <v>196827591</v>
      </c>
      <c r="E295" s="32">
        <v>22497394</v>
      </c>
      <c r="F295" s="32">
        <f>_xlfn.IFNA(VLOOKUP($A295,'311 &amp; 313 expiration'!A:C,2,FALSE),0)</f>
        <v>0</v>
      </c>
      <c r="G295" s="32">
        <f>_xlfn.IFNA(VLOOKUP($A295,'311 &amp; 313 expiration'!A:C,3,FALSE),0)</f>
        <v>0</v>
      </c>
      <c r="H295" s="33">
        <v>0.61890000000000001</v>
      </c>
      <c r="I295" s="33">
        <v>0.56890000000000007</v>
      </c>
      <c r="J295" s="33">
        <v>0.56890000000000007</v>
      </c>
      <c r="K295" s="33">
        <f t="shared" si="8"/>
        <v>0</v>
      </c>
      <c r="L295" s="33">
        <f t="shared" si="9"/>
        <v>0.61890000000000001</v>
      </c>
      <c r="M295" s="33">
        <v>4.9999999999999933E-2</v>
      </c>
      <c r="N295" s="33">
        <v>0</v>
      </c>
      <c r="O295" s="33">
        <v>0</v>
      </c>
    </row>
    <row r="296" spans="1:15" x14ac:dyDescent="0.3">
      <c r="A296">
        <v>73901</v>
      </c>
      <c r="B296" t="s">
        <v>300</v>
      </c>
      <c r="C296" s="32">
        <v>158139655</v>
      </c>
      <c r="D296" s="32">
        <v>158139655</v>
      </c>
      <c r="E296" s="32">
        <v>18888624</v>
      </c>
      <c r="F296" s="32">
        <f>_xlfn.IFNA(VLOOKUP($A296,'311 &amp; 313 expiration'!A:C,2,FALSE),0)</f>
        <v>0</v>
      </c>
      <c r="G296" s="32">
        <f>_xlfn.IFNA(VLOOKUP($A296,'311 &amp; 313 expiration'!A:C,3,FALSE),0)</f>
        <v>0</v>
      </c>
      <c r="H296" s="33">
        <v>0.66690000000000005</v>
      </c>
      <c r="I296" s="33">
        <v>0.6169</v>
      </c>
      <c r="J296" s="33">
        <v>0.6169</v>
      </c>
      <c r="K296" s="33">
        <f t="shared" si="8"/>
        <v>0</v>
      </c>
      <c r="L296" s="33">
        <f t="shared" si="9"/>
        <v>0.66690000000000005</v>
      </c>
      <c r="M296" s="33">
        <v>5.0000000000000044E-2</v>
      </c>
      <c r="N296" s="33">
        <v>0</v>
      </c>
      <c r="O296" s="33">
        <v>0</v>
      </c>
    </row>
    <row r="297" spans="1:15" x14ac:dyDescent="0.3">
      <c r="A297">
        <v>73903</v>
      </c>
      <c r="B297" t="s">
        <v>301</v>
      </c>
      <c r="C297" s="32">
        <v>440901769</v>
      </c>
      <c r="D297" s="32">
        <v>440901769</v>
      </c>
      <c r="E297" s="32">
        <v>38738548</v>
      </c>
      <c r="F297" s="32">
        <f>_xlfn.IFNA(VLOOKUP($A297,'311 &amp; 313 expiration'!A:C,2,FALSE),0)</f>
        <v>0</v>
      </c>
      <c r="G297" s="32">
        <f>_xlfn.IFNA(VLOOKUP($A297,'311 &amp; 313 expiration'!A:C,3,FALSE),0)</f>
        <v>0</v>
      </c>
      <c r="H297" s="33">
        <v>0.74540000000000006</v>
      </c>
      <c r="I297" s="33">
        <v>0.6169</v>
      </c>
      <c r="J297" s="33">
        <v>0.6169</v>
      </c>
      <c r="K297" s="33">
        <f t="shared" si="8"/>
        <v>0</v>
      </c>
      <c r="L297" s="33">
        <f t="shared" si="9"/>
        <v>0.74540000000000006</v>
      </c>
      <c r="M297" s="33">
        <v>0.08</v>
      </c>
      <c r="N297" s="33">
        <v>4.8500000000000057E-2</v>
      </c>
      <c r="O297" s="33">
        <v>0</v>
      </c>
    </row>
    <row r="298" spans="1:15" x14ac:dyDescent="0.3">
      <c r="A298">
        <v>73904</v>
      </c>
      <c r="B298" t="s">
        <v>302</v>
      </c>
      <c r="C298" s="32">
        <v>20728282</v>
      </c>
      <c r="D298" s="32">
        <v>20728282</v>
      </c>
      <c r="E298" s="32">
        <v>7199866</v>
      </c>
      <c r="F298" s="32">
        <f>_xlfn.IFNA(VLOOKUP($A298,'311 &amp; 313 expiration'!A:C,2,FALSE),0)</f>
        <v>0</v>
      </c>
      <c r="G298" s="32">
        <f>_xlfn.IFNA(VLOOKUP($A298,'311 &amp; 313 expiration'!A:C,3,FALSE),0)</f>
        <v>0</v>
      </c>
      <c r="H298" s="33">
        <v>0.66690000000000005</v>
      </c>
      <c r="I298" s="33">
        <v>0.6169</v>
      </c>
      <c r="J298" s="33">
        <v>0.6169</v>
      </c>
      <c r="K298" s="33">
        <f t="shared" si="8"/>
        <v>0</v>
      </c>
      <c r="L298" s="33">
        <f t="shared" si="9"/>
        <v>0.66690000000000005</v>
      </c>
      <c r="M298" s="33">
        <v>5.0000000000000044E-2</v>
      </c>
      <c r="N298" s="33">
        <v>0</v>
      </c>
      <c r="O298" s="33">
        <v>0</v>
      </c>
    </row>
    <row r="299" spans="1:15" x14ac:dyDescent="0.3">
      <c r="A299">
        <v>73905</v>
      </c>
      <c r="B299" t="s">
        <v>303</v>
      </c>
      <c r="C299" s="32">
        <v>529100586</v>
      </c>
      <c r="D299" s="32">
        <v>529100586</v>
      </c>
      <c r="E299" s="32">
        <v>48319240</v>
      </c>
      <c r="F299" s="32">
        <f>_xlfn.IFNA(VLOOKUP($A299,'311 &amp; 313 expiration'!A:C,2,FALSE),0)</f>
        <v>0</v>
      </c>
      <c r="G299" s="32">
        <f>_xlfn.IFNA(VLOOKUP($A299,'311 &amp; 313 expiration'!A:C,3,FALSE),0)</f>
        <v>0</v>
      </c>
      <c r="H299" s="33">
        <v>0.64629999999999999</v>
      </c>
      <c r="I299" s="33">
        <v>0.59630000000000005</v>
      </c>
      <c r="J299" s="33">
        <v>0.59630000000000005</v>
      </c>
      <c r="K299" s="33">
        <f t="shared" si="8"/>
        <v>0</v>
      </c>
      <c r="L299" s="33">
        <f t="shared" si="9"/>
        <v>0.64629999999999999</v>
      </c>
      <c r="M299" s="33">
        <v>4.9999999999999933E-2</v>
      </c>
      <c r="N299" s="33">
        <v>0</v>
      </c>
      <c r="O299" s="33">
        <v>0</v>
      </c>
    </row>
    <row r="300" spans="1:15" x14ac:dyDescent="0.3">
      <c r="A300">
        <v>74903</v>
      </c>
      <c r="B300" t="s">
        <v>304</v>
      </c>
      <c r="C300" s="32">
        <v>1520755031</v>
      </c>
      <c r="D300" s="32">
        <v>1520755031</v>
      </c>
      <c r="E300" s="32">
        <v>203024164</v>
      </c>
      <c r="F300" s="32">
        <f>_xlfn.IFNA(VLOOKUP($A300,'311 &amp; 313 expiration'!A:C,2,FALSE),0)</f>
        <v>0</v>
      </c>
      <c r="G300" s="32">
        <f>_xlfn.IFNA(VLOOKUP($A300,'311 &amp; 313 expiration'!A:C,3,FALSE),0)</f>
        <v>0</v>
      </c>
      <c r="H300" s="33">
        <v>0.66690000000000005</v>
      </c>
      <c r="I300" s="33">
        <v>0.6169</v>
      </c>
      <c r="J300" s="33">
        <v>0.6169</v>
      </c>
      <c r="K300" s="33">
        <f t="shared" si="8"/>
        <v>0</v>
      </c>
      <c r="L300" s="33">
        <f t="shared" si="9"/>
        <v>0.66690000000000005</v>
      </c>
      <c r="M300" s="33">
        <v>5.0000000000000044E-2</v>
      </c>
      <c r="N300" s="33">
        <v>0</v>
      </c>
      <c r="O300" s="33">
        <v>0</v>
      </c>
    </row>
    <row r="301" spans="1:15" x14ac:dyDescent="0.3">
      <c r="A301">
        <v>74904</v>
      </c>
      <c r="B301" t="s">
        <v>305</v>
      </c>
      <c r="C301" s="32">
        <v>211791560</v>
      </c>
      <c r="D301" s="32">
        <v>211791560</v>
      </c>
      <c r="E301" s="32">
        <v>20250764</v>
      </c>
      <c r="F301" s="32">
        <f>_xlfn.IFNA(VLOOKUP($A301,'311 &amp; 313 expiration'!A:C,2,FALSE),0)</f>
        <v>0</v>
      </c>
      <c r="G301" s="32">
        <f>_xlfn.IFNA(VLOOKUP($A301,'311 &amp; 313 expiration'!A:C,3,FALSE),0)</f>
        <v>0</v>
      </c>
      <c r="H301" s="33">
        <v>0.61890000000000001</v>
      </c>
      <c r="I301" s="33">
        <v>0.56890000000000007</v>
      </c>
      <c r="J301" s="33">
        <v>0.56890000000000007</v>
      </c>
      <c r="K301" s="33">
        <f t="shared" si="8"/>
        <v>0</v>
      </c>
      <c r="L301" s="33">
        <f t="shared" si="9"/>
        <v>0.61890000000000001</v>
      </c>
      <c r="M301" s="33">
        <v>4.9999999999999933E-2</v>
      </c>
      <c r="N301" s="33">
        <v>0</v>
      </c>
      <c r="O301" s="33">
        <v>0</v>
      </c>
    </row>
    <row r="302" spans="1:15" x14ac:dyDescent="0.3">
      <c r="A302">
        <v>74905</v>
      </c>
      <c r="B302" t="s">
        <v>306</v>
      </c>
      <c r="C302" s="32">
        <v>115905091</v>
      </c>
      <c r="D302" s="32">
        <v>115905091</v>
      </c>
      <c r="E302" s="32">
        <v>18834806</v>
      </c>
      <c r="F302" s="32">
        <f>_xlfn.IFNA(VLOOKUP($A302,'311 &amp; 313 expiration'!A:C,2,FALSE),0)</f>
        <v>0</v>
      </c>
      <c r="G302" s="32">
        <f>_xlfn.IFNA(VLOOKUP($A302,'311 &amp; 313 expiration'!A:C,3,FALSE),0)</f>
        <v>0</v>
      </c>
      <c r="H302" s="33">
        <v>0.74690000000000001</v>
      </c>
      <c r="I302" s="33">
        <v>0.6169</v>
      </c>
      <c r="J302" s="33">
        <v>0.6169</v>
      </c>
      <c r="K302" s="33">
        <f t="shared" si="8"/>
        <v>0</v>
      </c>
      <c r="L302" s="33">
        <f t="shared" si="9"/>
        <v>0.74690000000000001</v>
      </c>
      <c r="M302" s="33">
        <v>0.08</v>
      </c>
      <c r="N302" s="33">
        <v>0.05</v>
      </c>
      <c r="O302" s="33">
        <v>0</v>
      </c>
    </row>
    <row r="303" spans="1:15" x14ac:dyDescent="0.3">
      <c r="A303">
        <v>74907</v>
      </c>
      <c r="B303" t="s">
        <v>307</v>
      </c>
      <c r="C303" s="32">
        <v>480931630</v>
      </c>
      <c r="D303" s="32">
        <v>480931630</v>
      </c>
      <c r="E303" s="32">
        <v>47909322</v>
      </c>
      <c r="F303" s="32">
        <f>_xlfn.IFNA(VLOOKUP($A303,'311 &amp; 313 expiration'!A:C,2,FALSE),0)</f>
        <v>0</v>
      </c>
      <c r="G303" s="32">
        <f>_xlfn.IFNA(VLOOKUP($A303,'311 &amp; 313 expiration'!A:C,3,FALSE),0)</f>
        <v>0</v>
      </c>
      <c r="H303" s="33">
        <v>0.74620000000000009</v>
      </c>
      <c r="I303" s="33">
        <v>0.59620000000000006</v>
      </c>
      <c r="J303" s="33">
        <v>0.59620000000000006</v>
      </c>
      <c r="K303" s="33">
        <f t="shared" si="8"/>
        <v>0</v>
      </c>
      <c r="L303" s="33">
        <f t="shared" si="9"/>
        <v>0.74620000000000009</v>
      </c>
      <c r="M303" s="33">
        <v>0.08</v>
      </c>
      <c r="N303" s="33">
        <v>7.0000000000000021E-2</v>
      </c>
      <c r="O303" s="33">
        <v>0</v>
      </c>
    </row>
    <row r="304" spans="1:15" x14ac:dyDescent="0.3">
      <c r="A304">
        <v>74909</v>
      </c>
      <c r="B304" t="s">
        <v>308</v>
      </c>
      <c r="C304" s="32">
        <v>444181747</v>
      </c>
      <c r="D304" s="32">
        <v>444181747</v>
      </c>
      <c r="E304" s="32">
        <v>77355646</v>
      </c>
      <c r="F304" s="32">
        <f>_xlfn.IFNA(VLOOKUP($A304,'311 &amp; 313 expiration'!A:C,2,FALSE),0)</f>
        <v>0</v>
      </c>
      <c r="G304" s="32">
        <f>_xlfn.IFNA(VLOOKUP($A304,'311 &amp; 313 expiration'!A:C,3,FALSE),0)</f>
        <v>0</v>
      </c>
      <c r="H304" s="33">
        <v>0.75519999999999998</v>
      </c>
      <c r="I304" s="33">
        <v>0.6169</v>
      </c>
      <c r="J304" s="33">
        <v>0.6169</v>
      </c>
      <c r="K304" s="33">
        <f t="shared" si="8"/>
        <v>0</v>
      </c>
      <c r="L304" s="33">
        <f t="shared" si="9"/>
        <v>0.75519999999999998</v>
      </c>
      <c r="M304" s="33">
        <v>0.08</v>
      </c>
      <c r="N304" s="33">
        <v>5.8299999999999977E-2</v>
      </c>
      <c r="O304" s="33">
        <v>0</v>
      </c>
    </row>
    <row r="305" spans="1:15" x14ac:dyDescent="0.3">
      <c r="A305">
        <v>74911</v>
      </c>
      <c r="B305" t="s">
        <v>309</v>
      </c>
      <c r="C305" s="32">
        <v>302420256</v>
      </c>
      <c r="D305" s="32">
        <v>302420256</v>
      </c>
      <c r="E305" s="32">
        <v>35156112</v>
      </c>
      <c r="F305" s="32">
        <f>_xlfn.IFNA(VLOOKUP($A305,'311 &amp; 313 expiration'!A:C,2,FALSE),0)</f>
        <v>0</v>
      </c>
      <c r="G305" s="32">
        <f>_xlfn.IFNA(VLOOKUP($A305,'311 &amp; 313 expiration'!A:C,3,FALSE),0)</f>
        <v>0</v>
      </c>
      <c r="H305" s="33">
        <v>0.70720000000000005</v>
      </c>
      <c r="I305" s="33">
        <v>0.56890000000000007</v>
      </c>
      <c r="J305" s="33">
        <v>0.56890000000000007</v>
      </c>
      <c r="K305" s="33">
        <f t="shared" si="8"/>
        <v>0</v>
      </c>
      <c r="L305" s="33">
        <f t="shared" si="9"/>
        <v>0.70720000000000005</v>
      </c>
      <c r="M305" s="33">
        <v>0.08</v>
      </c>
      <c r="N305" s="33">
        <v>5.8299999999999977E-2</v>
      </c>
      <c r="O305" s="33">
        <v>0</v>
      </c>
    </row>
    <row r="306" spans="1:15" x14ac:dyDescent="0.3">
      <c r="A306">
        <v>74912</v>
      </c>
      <c r="B306" t="s">
        <v>310</v>
      </c>
      <c r="C306" s="32">
        <v>532117650</v>
      </c>
      <c r="D306" s="32">
        <v>532117650</v>
      </c>
      <c r="E306" s="32">
        <v>79049942</v>
      </c>
      <c r="F306" s="32">
        <f>_xlfn.IFNA(VLOOKUP($A306,'311 &amp; 313 expiration'!A:C,2,FALSE),0)</f>
        <v>0</v>
      </c>
      <c r="G306" s="32">
        <f>_xlfn.IFNA(VLOOKUP($A306,'311 &amp; 313 expiration'!A:C,3,FALSE),0)</f>
        <v>0</v>
      </c>
      <c r="H306" s="33">
        <v>0.70720000000000005</v>
      </c>
      <c r="I306" s="33">
        <v>0.6169</v>
      </c>
      <c r="J306" s="33">
        <v>0.6169</v>
      </c>
      <c r="K306" s="33">
        <f t="shared" si="8"/>
        <v>0</v>
      </c>
      <c r="L306" s="33">
        <f t="shared" si="9"/>
        <v>0.70720000000000005</v>
      </c>
      <c r="M306" s="33">
        <v>0.08</v>
      </c>
      <c r="N306" s="33">
        <v>1.0300000000000045E-2</v>
      </c>
      <c r="O306" s="33">
        <v>0</v>
      </c>
    </row>
    <row r="307" spans="1:15" x14ac:dyDescent="0.3">
      <c r="A307">
        <v>74917</v>
      </c>
      <c r="B307" t="s">
        <v>311</v>
      </c>
      <c r="C307" s="32">
        <v>222736004</v>
      </c>
      <c r="D307" s="32">
        <v>222736004</v>
      </c>
      <c r="E307" s="32">
        <v>45722696</v>
      </c>
      <c r="F307" s="32">
        <f>_xlfn.IFNA(VLOOKUP($A307,'311 &amp; 313 expiration'!A:C,2,FALSE),0)</f>
        <v>0</v>
      </c>
      <c r="G307" s="32">
        <f>_xlfn.IFNA(VLOOKUP($A307,'311 &amp; 313 expiration'!A:C,3,FALSE),0)</f>
        <v>0</v>
      </c>
      <c r="H307" s="33">
        <v>0.75519999999999998</v>
      </c>
      <c r="I307" s="33">
        <v>0.6169</v>
      </c>
      <c r="J307" s="33">
        <v>0.6169</v>
      </c>
      <c r="K307" s="33">
        <f t="shared" si="8"/>
        <v>0</v>
      </c>
      <c r="L307" s="33">
        <f t="shared" si="9"/>
        <v>0.75519999999999998</v>
      </c>
      <c r="M307" s="33">
        <v>0.08</v>
      </c>
      <c r="N307" s="33">
        <v>5.8299999999999977E-2</v>
      </c>
      <c r="O307" s="33">
        <v>0</v>
      </c>
    </row>
    <row r="308" spans="1:15" x14ac:dyDescent="0.3">
      <c r="A308">
        <v>75901</v>
      </c>
      <c r="B308" t="s">
        <v>312</v>
      </c>
      <c r="C308" s="32">
        <v>697015759</v>
      </c>
      <c r="D308" s="32">
        <v>697015759</v>
      </c>
      <c r="E308" s="32">
        <v>67164260</v>
      </c>
      <c r="F308" s="32">
        <f>_xlfn.IFNA(VLOOKUP($A308,'311 &amp; 313 expiration'!A:C,2,FALSE),0)</f>
        <v>0</v>
      </c>
      <c r="G308" s="32">
        <f>_xlfn.IFNA(VLOOKUP($A308,'311 &amp; 313 expiration'!A:C,3,FALSE),0)</f>
        <v>0</v>
      </c>
      <c r="H308" s="33">
        <v>0.75519999999999998</v>
      </c>
      <c r="I308" s="33">
        <v>0.6169</v>
      </c>
      <c r="J308" s="33">
        <v>0.6169</v>
      </c>
      <c r="K308" s="33">
        <f t="shared" si="8"/>
        <v>0</v>
      </c>
      <c r="L308" s="33">
        <f t="shared" si="9"/>
        <v>0.75519999999999998</v>
      </c>
      <c r="M308" s="33">
        <v>0.08</v>
      </c>
      <c r="N308" s="33">
        <v>5.8299999999999977E-2</v>
      </c>
      <c r="O308" s="33">
        <v>0</v>
      </c>
    </row>
    <row r="309" spans="1:15" x14ac:dyDescent="0.3">
      <c r="A309">
        <v>75902</v>
      </c>
      <c r="B309" t="s">
        <v>313</v>
      </c>
      <c r="C309" s="32">
        <v>1806516994</v>
      </c>
      <c r="D309" s="32">
        <v>1806516994</v>
      </c>
      <c r="E309" s="32">
        <v>225535736</v>
      </c>
      <c r="F309" s="32">
        <f>_xlfn.IFNA(VLOOKUP($A309,'311 &amp; 313 expiration'!A:C,2,FALSE),0)</f>
        <v>0</v>
      </c>
      <c r="G309" s="32">
        <f>_xlfn.IFNA(VLOOKUP($A309,'311 &amp; 313 expiration'!A:C,3,FALSE),0)</f>
        <v>0</v>
      </c>
      <c r="H309" s="33">
        <v>0.65610000000000002</v>
      </c>
      <c r="I309" s="33">
        <v>0.60610000000000008</v>
      </c>
      <c r="J309" s="33">
        <v>0.60610000000000008</v>
      </c>
      <c r="K309" s="33">
        <f t="shared" si="8"/>
        <v>0</v>
      </c>
      <c r="L309" s="33">
        <f t="shared" si="9"/>
        <v>0.65610000000000002</v>
      </c>
      <c r="M309" s="33">
        <v>4.9999999999999933E-2</v>
      </c>
      <c r="N309" s="33">
        <v>0</v>
      </c>
      <c r="O309" s="33">
        <v>0</v>
      </c>
    </row>
    <row r="310" spans="1:15" x14ac:dyDescent="0.3">
      <c r="A310">
        <v>75903</v>
      </c>
      <c r="B310" t="s">
        <v>314</v>
      </c>
      <c r="C310" s="32">
        <v>644502358</v>
      </c>
      <c r="D310" s="32">
        <v>644502358</v>
      </c>
      <c r="E310" s="32">
        <v>86924774</v>
      </c>
      <c r="F310" s="32">
        <f>_xlfn.IFNA(VLOOKUP($A310,'311 &amp; 313 expiration'!A:C,2,FALSE),0)</f>
        <v>0</v>
      </c>
      <c r="G310" s="32">
        <f>_xlfn.IFNA(VLOOKUP($A310,'311 &amp; 313 expiration'!A:C,3,FALSE),0)</f>
        <v>0</v>
      </c>
      <c r="H310" s="33">
        <v>0.66690000000000005</v>
      </c>
      <c r="I310" s="33">
        <v>0.6169</v>
      </c>
      <c r="J310" s="33">
        <v>0.6169</v>
      </c>
      <c r="K310" s="33">
        <f t="shared" si="8"/>
        <v>0</v>
      </c>
      <c r="L310" s="33">
        <f t="shared" si="9"/>
        <v>0.66690000000000005</v>
      </c>
      <c r="M310" s="33">
        <v>5.0000000000000044E-2</v>
      </c>
      <c r="N310" s="33">
        <v>0</v>
      </c>
      <c r="O310" s="33">
        <v>0</v>
      </c>
    </row>
    <row r="311" spans="1:15" x14ac:dyDescent="0.3">
      <c r="A311">
        <v>75906</v>
      </c>
      <c r="B311" t="s">
        <v>315</v>
      </c>
      <c r="C311" s="32">
        <v>444352537</v>
      </c>
      <c r="D311" s="32">
        <v>444352537</v>
      </c>
      <c r="E311" s="32">
        <v>38270134</v>
      </c>
      <c r="F311" s="32">
        <f>_xlfn.IFNA(VLOOKUP($A311,'311 &amp; 313 expiration'!A:C,2,FALSE),0)</f>
        <v>0</v>
      </c>
      <c r="G311" s="32">
        <f>_xlfn.IFNA(VLOOKUP($A311,'311 &amp; 313 expiration'!A:C,3,FALSE),0)</f>
        <v>0</v>
      </c>
      <c r="H311" s="33">
        <v>0.65500000000000003</v>
      </c>
      <c r="I311" s="33">
        <v>0.57500000000000007</v>
      </c>
      <c r="J311" s="33">
        <v>0.57500000000000007</v>
      </c>
      <c r="K311" s="33">
        <f t="shared" si="8"/>
        <v>0</v>
      </c>
      <c r="L311" s="33">
        <f t="shared" si="9"/>
        <v>0.65500000000000003</v>
      </c>
      <c r="M311" s="33">
        <v>7.999999999999996E-2</v>
      </c>
      <c r="N311" s="33">
        <v>0</v>
      </c>
      <c r="O311" s="33">
        <v>0</v>
      </c>
    </row>
    <row r="312" spans="1:15" x14ac:dyDescent="0.3">
      <c r="A312">
        <v>75908</v>
      </c>
      <c r="B312" t="s">
        <v>316</v>
      </c>
      <c r="C312" s="32">
        <v>1089719894</v>
      </c>
      <c r="D312" s="32">
        <v>1061041677</v>
      </c>
      <c r="E312" s="32">
        <v>104412654</v>
      </c>
      <c r="F312" s="32">
        <f>_xlfn.IFNA(VLOOKUP($A312,'311 &amp; 313 expiration'!A:C,2,FALSE),0)</f>
        <v>0</v>
      </c>
      <c r="G312" s="32">
        <f>_xlfn.IFNA(VLOOKUP($A312,'311 &amp; 313 expiration'!A:C,3,FALSE),0)</f>
        <v>0</v>
      </c>
      <c r="H312" s="33">
        <v>0.64890000000000003</v>
      </c>
      <c r="I312" s="33">
        <v>0.56890000000000007</v>
      </c>
      <c r="J312" s="33">
        <v>0.56890000000000007</v>
      </c>
      <c r="K312" s="33">
        <f t="shared" si="8"/>
        <v>0</v>
      </c>
      <c r="L312" s="33">
        <f t="shared" si="9"/>
        <v>0.64890000000000003</v>
      </c>
      <c r="M312" s="33">
        <v>7.999999999999996E-2</v>
      </c>
      <c r="N312" s="33">
        <v>0</v>
      </c>
      <c r="O312" s="33">
        <v>0</v>
      </c>
    </row>
    <row r="313" spans="1:15" x14ac:dyDescent="0.3">
      <c r="A313">
        <v>76903</v>
      </c>
      <c r="B313" t="s">
        <v>317</v>
      </c>
      <c r="C313" s="32">
        <v>211013894</v>
      </c>
      <c r="D313" s="32">
        <v>211013894</v>
      </c>
      <c r="E313" s="32">
        <v>12620456</v>
      </c>
      <c r="F313" s="32">
        <f>_xlfn.IFNA(VLOOKUP($A313,'311 &amp; 313 expiration'!A:C,2,FALSE),0)</f>
        <v>0</v>
      </c>
      <c r="G313" s="32">
        <f>_xlfn.IFNA(VLOOKUP($A313,'311 &amp; 313 expiration'!A:C,3,FALSE),0)</f>
        <v>0</v>
      </c>
      <c r="H313" s="33">
        <v>0.75750000000000006</v>
      </c>
      <c r="I313" s="33">
        <v>0.61920000000000008</v>
      </c>
      <c r="J313" s="33">
        <v>0.61920000000000008</v>
      </c>
      <c r="K313" s="33">
        <f t="shared" si="8"/>
        <v>0</v>
      </c>
      <c r="L313" s="33">
        <f t="shared" si="9"/>
        <v>0.75750000000000006</v>
      </c>
      <c r="M313" s="33">
        <v>0.08</v>
      </c>
      <c r="N313" s="33">
        <v>5.8299999999999977E-2</v>
      </c>
      <c r="O313" s="33">
        <v>0</v>
      </c>
    </row>
    <row r="314" spans="1:15" x14ac:dyDescent="0.3">
      <c r="A314">
        <v>76904</v>
      </c>
      <c r="B314" t="s">
        <v>318</v>
      </c>
      <c r="C314" s="32">
        <v>310526346</v>
      </c>
      <c r="D314" s="32">
        <v>310526346</v>
      </c>
      <c r="E314" s="32">
        <v>10164188</v>
      </c>
      <c r="F314" s="32">
        <f>_xlfn.IFNA(VLOOKUP($A314,'311 &amp; 313 expiration'!A:C,2,FALSE),0)</f>
        <v>0</v>
      </c>
      <c r="G314" s="32">
        <f>_xlfn.IFNA(VLOOKUP($A314,'311 &amp; 313 expiration'!A:C,3,FALSE),0)</f>
        <v>0</v>
      </c>
      <c r="H314" s="33">
        <v>0.75750000000000006</v>
      </c>
      <c r="I314" s="33">
        <v>0.61920000000000008</v>
      </c>
      <c r="J314" s="33">
        <v>0.61920000000000008</v>
      </c>
      <c r="K314" s="33">
        <f t="shared" si="8"/>
        <v>0</v>
      </c>
      <c r="L314" s="33">
        <f t="shared" si="9"/>
        <v>0.75750000000000006</v>
      </c>
      <c r="M314" s="33">
        <v>0.08</v>
      </c>
      <c r="N314" s="33">
        <v>5.8299999999999977E-2</v>
      </c>
      <c r="O314" s="33">
        <v>0</v>
      </c>
    </row>
    <row r="315" spans="1:15" x14ac:dyDescent="0.3">
      <c r="A315">
        <v>77901</v>
      </c>
      <c r="B315" t="s">
        <v>319</v>
      </c>
      <c r="C315" s="32">
        <v>385949692</v>
      </c>
      <c r="D315" s="32">
        <v>385949692</v>
      </c>
      <c r="E315" s="32">
        <v>16072324</v>
      </c>
      <c r="F315" s="32">
        <f>_xlfn.IFNA(VLOOKUP($A315,'311 &amp; 313 expiration'!A:C,2,FALSE),0)</f>
        <v>56244171</v>
      </c>
      <c r="G315" s="32">
        <f>_xlfn.IFNA(VLOOKUP($A315,'311 &amp; 313 expiration'!A:C,3,FALSE),0)</f>
        <v>0</v>
      </c>
      <c r="H315" s="33">
        <v>0.77050000000000007</v>
      </c>
      <c r="I315" s="33">
        <v>0.63219999999999998</v>
      </c>
      <c r="J315" s="33">
        <v>0.63219999999999998</v>
      </c>
      <c r="K315" s="33">
        <f t="shared" si="8"/>
        <v>0</v>
      </c>
      <c r="L315" s="33">
        <f t="shared" si="9"/>
        <v>0.77050000000000007</v>
      </c>
      <c r="M315" s="33">
        <v>0.08</v>
      </c>
      <c r="N315" s="33">
        <v>5.8300000000000088E-2</v>
      </c>
      <c r="O315" s="33">
        <v>0</v>
      </c>
    </row>
    <row r="316" spans="1:15" x14ac:dyDescent="0.3">
      <c r="A316">
        <v>77902</v>
      </c>
      <c r="B316" t="s">
        <v>320</v>
      </c>
      <c r="C316" s="32">
        <v>228561578</v>
      </c>
      <c r="D316" s="32">
        <v>228561578</v>
      </c>
      <c r="E316" s="32">
        <v>8025706</v>
      </c>
      <c r="F316" s="32">
        <f>_xlfn.IFNA(VLOOKUP($A316,'311 &amp; 313 expiration'!A:C,2,FALSE),0)</f>
        <v>0</v>
      </c>
      <c r="G316" s="32">
        <f>_xlfn.IFNA(VLOOKUP($A316,'311 &amp; 313 expiration'!A:C,3,FALSE),0)</f>
        <v>0</v>
      </c>
      <c r="H316" s="33">
        <v>0.68769999999999998</v>
      </c>
      <c r="I316" s="33">
        <v>0.56890000000000007</v>
      </c>
      <c r="J316" s="33">
        <v>0.56890000000000007</v>
      </c>
      <c r="K316" s="33">
        <f t="shared" si="8"/>
        <v>0</v>
      </c>
      <c r="L316" s="33">
        <f t="shared" si="9"/>
        <v>0.68769999999999998</v>
      </c>
      <c r="M316" s="33">
        <v>0.08</v>
      </c>
      <c r="N316" s="33">
        <v>3.8799999999999904E-2</v>
      </c>
      <c r="O316" s="33">
        <v>0</v>
      </c>
    </row>
    <row r="317" spans="1:15" x14ac:dyDescent="0.3">
      <c r="A317">
        <v>78901</v>
      </c>
      <c r="B317" t="s">
        <v>321</v>
      </c>
      <c r="C317" s="32">
        <v>347122692</v>
      </c>
      <c r="D317" s="32">
        <v>347122692</v>
      </c>
      <c r="E317" s="32">
        <v>2891102</v>
      </c>
      <c r="F317" s="32">
        <f>_xlfn.IFNA(VLOOKUP($A317,'311 &amp; 313 expiration'!A:C,2,FALSE),0)</f>
        <v>0</v>
      </c>
      <c r="G317" s="32">
        <f>_xlfn.IFNA(VLOOKUP($A317,'311 &amp; 313 expiration'!A:C,3,FALSE),0)</f>
        <v>0</v>
      </c>
      <c r="H317" s="33">
        <v>0.77050000000000007</v>
      </c>
      <c r="I317" s="33">
        <v>0.63219999999999998</v>
      </c>
      <c r="J317" s="33">
        <v>0.63219999999999998</v>
      </c>
      <c r="K317" s="33">
        <f t="shared" si="8"/>
        <v>0</v>
      </c>
      <c r="L317" s="33">
        <f t="shared" si="9"/>
        <v>0.77050000000000007</v>
      </c>
      <c r="M317" s="33">
        <v>0.08</v>
      </c>
      <c r="N317" s="33">
        <v>5.8300000000000088E-2</v>
      </c>
      <c r="O317" s="33">
        <v>0</v>
      </c>
    </row>
    <row r="318" spans="1:15" x14ac:dyDescent="0.3">
      <c r="A318">
        <v>79901</v>
      </c>
      <c r="B318" t="s">
        <v>322</v>
      </c>
      <c r="C318" s="32">
        <v>30083442264</v>
      </c>
      <c r="D318" s="32">
        <v>30083442264</v>
      </c>
      <c r="E318" s="32">
        <v>4405988098</v>
      </c>
      <c r="F318" s="32">
        <f>_xlfn.IFNA(VLOOKUP($A318,'311 &amp; 313 expiration'!A:C,2,FALSE),0)</f>
        <v>0</v>
      </c>
      <c r="G318" s="32">
        <f>_xlfn.IFNA(VLOOKUP($A318,'311 &amp; 313 expiration'!A:C,3,FALSE),0)</f>
        <v>0</v>
      </c>
      <c r="H318" s="33">
        <v>0.66690000000000005</v>
      </c>
      <c r="I318" s="33">
        <v>0.6169</v>
      </c>
      <c r="J318" s="33">
        <v>0.6169</v>
      </c>
      <c r="K318" s="33">
        <f t="shared" si="8"/>
        <v>0</v>
      </c>
      <c r="L318" s="33">
        <f t="shared" si="9"/>
        <v>0.66690000000000005</v>
      </c>
      <c r="M318" s="33">
        <v>5.0000000000000044E-2</v>
      </c>
      <c r="N318" s="33">
        <v>0</v>
      </c>
      <c r="O318" s="33">
        <v>0</v>
      </c>
    </row>
    <row r="319" spans="1:15" x14ac:dyDescent="0.3">
      <c r="A319">
        <v>79906</v>
      </c>
      <c r="B319" t="s">
        <v>323</v>
      </c>
      <c r="C319" s="32">
        <v>1917457882</v>
      </c>
      <c r="D319" s="32">
        <v>1917457882</v>
      </c>
      <c r="E319" s="32">
        <v>273182114</v>
      </c>
      <c r="F319" s="32">
        <f>_xlfn.IFNA(VLOOKUP($A319,'311 &amp; 313 expiration'!A:C,2,FALSE),0)</f>
        <v>0</v>
      </c>
      <c r="G319" s="32">
        <f>_xlfn.IFNA(VLOOKUP($A319,'311 &amp; 313 expiration'!A:C,3,FALSE),0)</f>
        <v>0</v>
      </c>
      <c r="H319" s="33">
        <v>0.78690000000000004</v>
      </c>
      <c r="I319" s="33">
        <v>0.6169</v>
      </c>
      <c r="J319" s="33">
        <v>0.6169</v>
      </c>
      <c r="K319" s="33">
        <f t="shared" si="8"/>
        <v>0</v>
      </c>
      <c r="L319" s="33">
        <f t="shared" si="9"/>
        <v>0.78690000000000004</v>
      </c>
      <c r="M319" s="33">
        <v>0.08</v>
      </c>
      <c r="N319" s="33">
        <v>0.09</v>
      </c>
      <c r="O319" s="33">
        <v>2.7755575615628914E-17</v>
      </c>
    </row>
    <row r="320" spans="1:15" x14ac:dyDescent="0.3">
      <c r="A320">
        <v>79907</v>
      </c>
      <c r="B320" t="s">
        <v>324</v>
      </c>
      <c r="C320" s="32">
        <v>54895718991</v>
      </c>
      <c r="D320" s="32">
        <v>54895718991</v>
      </c>
      <c r="E320" s="32">
        <v>8338527582</v>
      </c>
      <c r="F320" s="32">
        <f>_xlfn.IFNA(VLOOKUP($A320,'311 &amp; 313 expiration'!A:C,2,FALSE),0)</f>
        <v>0</v>
      </c>
      <c r="G320" s="32">
        <f>_xlfn.IFNA(VLOOKUP($A320,'311 &amp; 313 expiration'!A:C,3,FALSE),0)</f>
        <v>0</v>
      </c>
      <c r="H320" s="33">
        <v>0.78690000000000004</v>
      </c>
      <c r="I320" s="33">
        <v>0.6169</v>
      </c>
      <c r="J320" s="33">
        <v>0.6169</v>
      </c>
      <c r="K320" s="33">
        <f t="shared" si="8"/>
        <v>0</v>
      </c>
      <c r="L320" s="33">
        <f t="shared" si="9"/>
        <v>0.78690000000000004</v>
      </c>
      <c r="M320" s="33">
        <v>0.08</v>
      </c>
      <c r="N320" s="33">
        <v>0.09</v>
      </c>
      <c r="O320" s="33">
        <v>2.7755575615628914E-17</v>
      </c>
    </row>
    <row r="321" spans="1:15" x14ac:dyDescent="0.3">
      <c r="A321">
        <v>79910</v>
      </c>
      <c r="B321" t="s">
        <v>325</v>
      </c>
      <c r="C321" s="32">
        <v>4447251810</v>
      </c>
      <c r="D321" s="32">
        <v>4375909901</v>
      </c>
      <c r="E321" s="32">
        <v>328312102</v>
      </c>
      <c r="F321" s="32">
        <f>_xlfn.IFNA(VLOOKUP($A321,'311 &amp; 313 expiration'!A:C,2,FALSE),0)</f>
        <v>0</v>
      </c>
      <c r="G321" s="32">
        <f>_xlfn.IFNA(VLOOKUP($A321,'311 &amp; 313 expiration'!A:C,3,FALSE),0)</f>
        <v>0</v>
      </c>
      <c r="H321" s="33">
        <v>0.78690000000000004</v>
      </c>
      <c r="I321" s="33">
        <v>0.6169</v>
      </c>
      <c r="J321" s="33">
        <v>0.6169</v>
      </c>
      <c r="K321" s="33">
        <f t="shared" si="8"/>
        <v>0</v>
      </c>
      <c r="L321" s="33">
        <f t="shared" si="9"/>
        <v>0.78690000000000004</v>
      </c>
      <c r="M321" s="33">
        <v>0.08</v>
      </c>
      <c r="N321" s="33">
        <v>0.09</v>
      </c>
      <c r="O321" s="33">
        <v>2.7755575615628914E-17</v>
      </c>
    </row>
    <row r="322" spans="1:15" x14ac:dyDescent="0.3">
      <c r="A322">
        <v>80901</v>
      </c>
      <c r="B322" t="s">
        <v>326</v>
      </c>
      <c r="C322" s="32">
        <v>2104143077</v>
      </c>
      <c r="D322" s="32">
        <v>2104143077</v>
      </c>
      <c r="E322" s="32">
        <v>145112136</v>
      </c>
      <c r="F322" s="32">
        <f>_xlfn.IFNA(VLOOKUP($A322,'311 &amp; 313 expiration'!A:C,2,FALSE),0)</f>
        <v>0</v>
      </c>
      <c r="G322" s="32">
        <f>_xlfn.IFNA(VLOOKUP($A322,'311 &amp; 313 expiration'!A:C,3,FALSE),0)</f>
        <v>0</v>
      </c>
      <c r="H322" s="33">
        <v>0.62860000000000005</v>
      </c>
      <c r="I322" s="33">
        <v>0.5786</v>
      </c>
      <c r="J322" s="33">
        <v>0.5786</v>
      </c>
      <c r="K322" s="33">
        <f t="shared" si="8"/>
        <v>0</v>
      </c>
      <c r="L322" s="33">
        <f t="shared" si="9"/>
        <v>0.62860000000000005</v>
      </c>
      <c r="M322" s="33">
        <v>5.0000000000000044E-2</v>
      </c>
      <c r="N322" s="33">
        <v>0</v>
      </c>
      <c r="O322" s="33">
        <v>0</v>
      </c>
    </row>
    <row r="323" spans="1:15" x14ac:dyDescent="0.3">
      <c r="A323">
        <v>81902</v>
      </c>
      <c r="B323" t="s">
        <v>327</v>
      </c>
      <c r="C323" s="32">
        <v>1937606522</v>
      </c>
      <c r="D323" s="32">
        <v>1937606522</v>
      </c>
      <c r="E323" s="32">
        <v>147914868</v>
      </c>
      <c r="F323" s="32">
        <f>_xlfn.IFNA(VLOOKUP($A323,'311 &amp; 313 expiration'!A:C,2,FALSE),0)</f>
        <v>0</v>
      </c>
      <c r="G323" s="32">
        <f>_xlfn.IFNA(VLOOKUP($A323,'311 &amp; 313 expiration'!A:C,3,FALSE),0)</f>
        <v>0</v>
      </c>
      <c r="H323" s="33">
        <v>0.72160000000000002</v>
      </c>
      <c r="I323" s="33">
        <v>0.60489999999999999</v>
      </c>
      <c r="J323" s="33">
        <v>0.60489999999999999</v>
      </c>
      <c r="K323" s="33">
        <f t="shared" ref="K323:K386" si="10">J323-I323</f>
        <v>0</v>
      </c>
      <c r="L323" s="33">
        <f t="shared" ref="L323:L386" si="11">H323-K323</f>
        <v>0.72160000000000002</v>
      </c>
      <c r="M323" s="33">
        <v>0.08</v>
      </c>
      <c r="N323" s="33">
        <v>3.6700000000000024E-2</v>
      </c>
      <c r="O323" s="33">
        <v>0</v>
      </c>
    </row>
    <row r="324" spans="1:15" x14ac:dyDescent="0.3">
      <c r="A324">
        <v>81904</v>
      </c>
      <c r="B324" t="s">
        <v>328</v>
      </c>
      <c r="C324" s="32">
        <v>861321276</v>
      </c>
      <c r="D324" s="32">
        <v>861321276</v>
      </c>
      <c r="E324" s="32">
        <v>66756418</v>
      </c>
      <c r="F324" s="32">
        <f>_xlfn.IFNA(VLOOKUP($A324,'311 &amp; 313 expiration'!A:C,2,FALSE),0)</f>
        <v>0</v>
      </c>
      <c r="G324" s="32">
        <f>_xlfn.IFNA(VLOOKUP($A324,'311 &amp; 313 expiration'!A:C,3,FALSE),0)</f>
        <v>0</v>
      </c>
      <c r="H324" s="33">
        <v>0.66920000000000002</v>
      </c>
      <c r="I324" s="33">
        <v>0.61920000000000008</v>
      </c>
      <c r="J324" s="33">
        <v>0.61920000000000008</v>
      </c>
      <c r="K324" s="33">
        <f t="shared" si="10"/>
        <v>0</v>
      </c>
      <c r="L324" s="33">
        <f t="shared" si="11"/>
        <v>0.66920000000000002</v>
      </c>
      <c r="M324" s="33">
        <v>4.9999999999999933E-2</v>
      </c>
      <c r="N324" s="33">
        <v>0</v>
      </c>
      <c r="O324" s="33">
        <v>0</v>
      </c>
    </row>
    <row r="325" spans="1:15" x14ac:dyDescent="0.3">
      <c r="A325">
        <v>81905</v>
      </c>
      <c r="B325" t="s">
        <v>329</v>
      </c>
      <c r="C325" s="32">
        <v>307269139</v>
      </c>
      <c r="D325" s="32">
        <v>307269139</v>
      </c>
      <c r="E325" s="32">
        <v>19532588</v>
      </c>
      <c r="F325" s="32">
        <f>_xlfn.IFNA(VLOOKUP($A325,'311 &amp; 313 expiration'!A:C,2,FALSE),0)</f>
        <v>0</v>
      </c>
      <c r="G325" s="32">
        <f>_xlfn.IFNA(VLOOKUP($A325,'311 &amp; 313 expiration'!A:C,3,FALSE),0)</f>
        <v>0</v>
      </c>
      <c r="H325" s="33">
        <v>0.66690000000000005</v>
      </c>
      <c r="I325" s="33">
        <v>0.6169</v>
      </c>
      <c r="J325" s="33">
        <v>0.6169</v>
      </c>
      <c r="K325" s="33">
        <f t="shared" si="10"/>
        <v>0</v>
      </c>
      <c r="L325" s="33">
        <f t="shared" si="11"/>
        <v>0.66690000000000005</v>
      </c>
      <c r="M325" s="33">
        <v>5.0000000000000044E-2</v>
      </c>
      <c r="N325" s="33">
        <v>0</v>
      </c>
      <c r="O325" s="33">
        <v>0</v>
      </c>
    </row>
    <row r="326" spans="1:15" x14ac:dyDescent="0.3">
      <c r="A326">
        <v>81906</v>
      </c>
      <c r="B326" t="s">
        <v>330</v>
      </c>
      <c r="C326" s="32">
        <v>251427551</v>
      </c>
      <c r="D326" s="32">
        <v>251427551</v>
      </c>
      <c r="E326" s="32">
        <v>11445670</v>
      </c>
      <c r="F326" s="32">
        <f>_xlfn.IFNA(VLOOKUP($A326,'311 &amp; 313 expiration'!A:C,2,FALSE),0)</f>
        <v>0</v>
      </c>
      <c r="G326" s="32">
        <f>_xlfn.IFNA(VLOOKUP($A326,'311 &amp; 313 expiration'!A:C,3,FALSE),0)</f>
        <v>0</v>
      </c>
      <c r="H326" s="33">
        <v>0.75750000000000006</v>
      </c>
      <c r="I326" s="33">
        <v>0.61920000000000008</v>
      </c>
      <c r="J326" s="33">
        <v>0.61920000000000008</v>
      </c>
      <c r="K326" s="33">
        <f t="shared" si="10"/>
        <v>0</v>
      </c>
      <c r="L326" s="33">
        <f t="shared" si="11"/>
        <v>0.75750000000000006</v>
      </c>
      <c r="M326" s="33">
        <v>0.08</v>
      </c>
      <c r="N326" s="33">
        <v>5.8299999999999977E-2</v>
      </c>
      <c r="O326" s="33">
        <v>0</v>
      </c>
    </row>
    <row r="327" spans="1:15" x14ac:dyDescent="0.3">
      <c r="A327">
        <v>82902</v>
      </c>
      <c r="B327" t="s">
        <v>331</v>
      </c>
      <c r="C327" s="32">
        <v>1556913541</v>
      </c>
      <c r="D327" s="32">
        <v>1556913541</v>
      </c>
      <c r="E327" s="32">
        <v>12878086</v>
      </c>
      <c r="F327" s="32">
        <f>_xlfn.IFNA(VLOOKUP($A327,'311 &amp; 313 expiration'!A:C,2,FALSE),0)</f>
        <v>0</v>
      </c>
      <c r="G327" s="32">
        <f>_xlfn.IFNA(VLOOKUP($A327,'311 &amp; 313 expiration'!A:C,3,FALSE),0)</f>
        <v>0</v>
      </c>
      <c r="H327" s="33">
        <v>0.76650000000000007</v>
      </c>
      <c r="I327" s="33">
        <v>0.63219999999999998</v>
      </c>
      <c r="J327" s="33">
        <v>0.63219999999999998</v>
      </c>
      <c r="K327" s="33">
        <f t="shared" si="10"/>
        <v>0</v>
      </c>
      <c r="L327" s="33">
        <f t="shared" si="11"/>
        <v>0.76650000000000007</v>
      </c>
      <c r="M327" s="33">
        <v>0.08</v>
      </c>
      <c r="N327" s="33">
        <v>5.4300000000000084E-2</v>
      </c>
      <c r="O327" s="33">
        <v>0</v>
      </c>
    </row>
    <row r="328" spans="1:15" x14ac:dyDescent="0.3">
      <c r="A328">
        <v>82903</v>
      </c>
      <c r="B328" t="s">
        <v>332</v>
      </c>
      <c r="C328" s="32">
        <v>1715128406</v>
      </c>
      <c r="D328" s="32">
        <v>1715128406</v>
      </c>
      <c r="E328" s="32">
        <v>57493116</v>
      </c>
      <c r="F328" s="32">
        <f>_xlfn.IFNA(VLOOKUP($A328,'311 &amp; 313 expiration'!A:C,2,FALSE),0)</f>
        <v>0</v>
      </c>
      <c r="G328" s="32">
        <f>_xlfn.IFNA(VLOOKUP($A328,'311 &amp; 313 expiration'!A:C,3,FALSE),0)</f>
        <v>0</v>
      </c>
      <c r="H328" s="33">
        <v>0.75519999999999998</v>
      </c>
      <c r="I328" s="33">
        <v>0.6169</v>
      </c>
      <c r="J328" s="33">
        <v>0.6169</v>
      </c>
      <c r="K328" s="33">
        <f t="shared" si="10"/>
        <v>0</v>
      </c>
      <c r="L328" s="33">
        <f t="shared" si="11"/>
        <v>0.75519999999999998</v>
      </c>
      <c r="M328" s="33">
        <v>0.08</v>
      </c>
      <c r="N328" s="33">
        <v>5.8299999999999977E-2</v>
      </c>
      <c r="O328" s="33">
        <v>0</v>
      </c>
    </row>
    <row r="329" spans="1:15" x14ac:dyDescent="0.3">
      <c r="A329">
        <v>83901</v>
      </c>
      <c r="B329" t="s">
        <v>333</v>
      </c>
      <c r="C329" s="32">
        <v>227871270</v>
      </c>
      <c r="D329" s="32">
        <v>227871270</v>
      </c>
      <c r="E329" s="32">
        <v>13123472</v>
      </c>
      <c r="F329" s="32">
        <f>_xlfn.IFNA(VLOOKUP($A329,'311 &amp; 313 expiration'!A:C,2,FALSE),0)</f>
        <v>0</v>
      </c>
      <c r="G329" s="32">
        <f>_xlfn.IFNA(VLOOKUP($A329,'311 &amp; 313 expiration'!A:C,3,FALSE),0)</f>
        <v>0</v>
      </c>
      <c r="H329" s="33">
        <v>0.66920000000000002</v>
      </c>
      <c r="I329" s="33">
        <v>0.61920000000000008</v>
      </c>
      <c r="J329" s="33">
        <v>0.61920000000000008</v>
      </c>
      <c r="K329" s="33">
        <f t="shared" si="10"/>
        <v>0</v>
      </c>
      <c r="L329" s="33">
        <f t="shared" si="11"/>
        <v>0.66920000000000002</v>
      </c>
      <c r="M329" s="33">
        <v>4.9999999999999933E-2</v>
      </c>
      <c r="N329" s="33">
        <v>0</v>
      </c>
      <c r="O329" s="33">
        <v>0</v>
      </c>
    </row>
    <row r="330" spans="1:15" x14ac:dyDescent="0.3">
      <c r="A330">
        <v>83902</v>
      </c>
      <c r="B330" t="s">
        <v>334</v>
      </c>
      <c r="C330" s="32">
        <v>165747162</v>
      </c>
      <c r="D330" s="32">
        <v>164942382</v>
      </c>
      <c r="E330" s="32">
        <v>5933664</v>
      </c>
      <c r="F330" s="32">
        <f>_xlfn.IFNA(VLOOKUP($A330,'311 &amp; 313 expiration'!A:C,2,FALSE),0)</f>
        <v>0</v>
      </c>
      <c r="G330" s="32">
        <f>_xlfn.IFNA(VLOOKUP($A330,'311 &amp; 313 expiration'!A:C,3,FALSE),0)</f>
        <v>0</v>
      </c>
      <c r="H330" s="33">
        <v>0.77050000000000007</v>
      </c>
      <c r="I330" s="33">
        <v>0.63219999999999998</v>
      </c>
      <c r="J330" s="33">
        <v>0.63219999999999998</v>
      </c>
      <c r="K330" s="33">
        <f t="shared" si="10"/>
        <v>0</v>
      </c>
      <c r="L330" s="33">
        <f t="shared" si="11"/>
        <v>0.77050000000000007</v>
      </c>
      <c r="M330" s="33">
        <v>0.08</v>
      </c>
      <c r="N330" s="33">
        <v>5.8300000000000088E-2</v>
      </c>
      <c r="O330" s="33">
        <v>0</v>
      </c>
    </row>
    <row r="331" spans="1:15" x14ac:dyDescent="0.3">
      <c r="A331">
        <v>83903</v>
      </c>
      <c r="B331" t="s">
        <v>335</v>
      </c>
      <c r="C331" s="32">
        <v>4066178392</v>
      </c>
      <c r="D331" s="32">
        <v>4066178392</v>
      </c>
      <c r="E331" s="32">
        <v>192282444</v>
      </c>
      <c r="F331" s="32">
        <f>_xlfn.IFNA(VLOOKUP($A331,'311 &amp; 313 expiration'!A:C,2,FALSE),0)</f>
        <v>0</v>
      </c>
      <c r="G331" s="32">
        <f>_xlfn.IFNA(VLOOKUP($A331,'311 &amp; 313 expiration'!A:C,3,FALSE),0)</f>
        <v>0</v>
      </c>
      <c r="H331" s="33">
        <v>0.66920000000000002</v>
      </c>
      <c r="I331" s="33">
        <v>0.61920000000000008</v>
      </c>
      <c r="J331" s="33">
        <v>0.61920000000000008</v>
      </c>
      <c r="K331" s="33">
        <f t="shared" si="10"/>
        <v>0</v>
      </c>
      <c r="L331" s="33">
        <f t="shared" si="11"/>
        <v>0.66920000000000002</v>
      </c>
      <c r="M331" s="33">
        <v>4.9999999999999933E-2</v>
      </c>
      <c r="N331" s="33">
        <v>0</v>
      </c>
      <c r="O331" s="33">
        <v>0</v>
      </c>
    </row>
    <row r="332" spans="1:15" x14ac:dyDescent="0.3">
      <c r="A332">
        <v>84901</v>
      </c>
      <c r="B332" t="s">
        <v>336</v>
      </c>
      <c r="C332" s="32">
        <v>6608503707</v>
      </c>
      <c r="D332" s="32">
        <v>6608503707</v>
      </c>
      <c r="E332" s="32">
        <v>1269069512</v>
      </c>
      <c r="F332" s="32">
        <f>_xlfn.IFNA(VLOOKUP($A332,'311 &amp; 313 expiration'!A:C,2,FALSE),0)</f>
        <v>0</v>
      </c>
      <c r="G332" s="32">
        <f>_xlfn.IFNA(VLOOKUP($A332,'311 &amp; 313 expiration'!A:C,3,FALSE),0)</f>
        <v>0</v>
      </c>
      <c r="H332" s="33">
        <v>0.72200000000000009</v>
      </c>
      <c r="I332" s="33">
        <v>0.63219999999999998</v>
      </c>
      <c r="J332" s="33">
        <v>0.63219999999999998</v>
      </c>
      <c r="K332" s="33">
        <f t="shared" si="10"/>
        <v>0</v>
      </c>
      <c r="L332" s="33">
        <f t="shared" si="11"/>
        <v>0.72200000000000009</v>
      </c>
      <c r="M332" s="33">
        <v>0.08</v>
      </c>
      <c r="N332" s="33">
        <v>9.8000000000001003E-3</v>
      </c>
      <c r="O332" s="33">
        <v>0</v>
      </c>
    </row>
    <row r="333" spans="1:15" x14ac:dyDescent="0.3">
      <c r="A333">
        <v>84902</v>
      </c>
      <c r="B333" t="s">
        <v>337</v>
      </c>
      <c r="C333" s="32">
        <v>14193067708</v>
      </c>
      <c r="D333" s="32">
        <v>13809511053</v>
      </c>
      <c r="E333" s="32">
        <v>1607230454</v>
      </c>
      <c r="F333" s="32">
        <f>_xlfn.IFNA(VLOOKUP($A333,'311 &amp; 313 expiration'!A:C,2,FALSE),0)</f>
        <v>0</v>
      </c>
      <c r="G333" s="32">
        <f>_xlfn.IFNA(VLOOKUP($A333,'311 &amp; 313 expiration'!A:C,3,FALSE),0)</f>
        <v>0</v>
      </c>
      <c r="H333" s="33">
        <v>0.67690000000000006</v>
      </c>
      <c r="I333" s="33">
        <v>0.6169</v>
      </c>
      <c r="J333" s="33">
        <v>0.6169</v>
      </c>
      <c r="K333" s="33">
        <f t="shared" si="10"/>
        <v>0</v>
      </c>
      <c r="L333" s="33">
        <f t="shared" si="11"/>
        <v>0.67690000000000006</v>
      </c>
      <c r="M333" s="33">
        <v>6.0000000000000053E-2</v>
      </c>
      <c r="N333" s="33">
        <v>0</v>
      </c>
      <c r="O333" s="33">
        <v>0</v>
      </c>
    </row>
    <row r="334" spans="1:15" x14ac:dyDescent="0.3">
      <c r="A334">
        <v>84903</v>
      </c>
      <c r="B334" t="s">
        <v>338</v>
      </c>
      <c r="C334" s="32">
        <v>437521672</v>
      </c>
      <c r="D334" s="32">
        <v>436734317</v>
      </c>
      <c r="E334" s="32">
        <v>10255498</v>
      </c>
      <c r="F334" s="32">
        <f>_xlfn.IFNA(VLOOKUP($A334,'311 &amp; 313 expiration'!A:C,2,FALSE),0)</f>
        <v>0</v>
      </c>
      <c r="G334" s="32">
        <f>_xlfn.IFNA(VLOOKUP($A334,'311 &amp; 313 expiration'!A:C,3,FALSE),0)</f>
        <v>0</v>
      </c>
      <c r="H334" s="33">
        <v>0.70730000000000004</v>
      </c>
      <c r="I334" s="33">
        <v>0.56890000000000007</v>
      </c>
      <c r="J334" s="33">
        <v>0.56890000000000007</v>
      </c>
      <c r="K334" s="33">
        <f t="shared" si="10"/>
        <v>0</v>
      </c>
      <c r="L334" s="33">
        <f t="shared" si="11"/>
        <v>0.70730000000000004</v>
      </c>
      <c r="M334" s="33">
        <v>0.08</v>
      </c>
      <c r="N334" s="33">
        <v>5.8399999999999966E-2</v>
      </c>
      <c r="O334" s="33">
        <v>0</v>
      </c>
    </row>
    <row r="335" spans="1:15" x14ac:dyDescent="0.3">
      <c r="A335">
        <v>84906</v>
      </c>
      <c r="B335" t="s">
        <v>339</v>
      </c>
      <c r="C335" s="32">
        <v>7303569413</v>
      </c>
      <c r="D335" s="32">
        <v>7124788099</v>
      </c>
      <c r="E335" s="32">
        <v>1131746234</v>
      </c>
      <c r="F335" s="32">
        <f>_xlfn.IFNA(VLOOKUP($A335,'311 &amp; 313 expiration'!A:C,2,FALSE),0)</f>
        <v>0</v>
      </c>
      <c r="G335" s="32">
        <f>_xlfn.IFNA(VLOOKUP($A335,'311 &amp; 313 expiration'!A:C,3,FALSE),0)</f>
        <v>0</v>
      </c>
      <c r="H335" s="33">
        <v>0.85189999999999999</v>
      </c>
      <c r="I335" s="33">
        <v>0.62360000000000004</v>
      </c>
      <c r="J335" s="33">
        <v>0.62360000000000004</v>
      </c>
      <c r="K335" s="33">
        <f t="shared" si="10"/>
        <v>0</v>
      </c>
      <c r="L335" s="33">
        <f t="shared" si="11"/>
        <v>0.85189999999999999</v>
      </c>
      <c r="M335" s="33">
        <v>0.08</v>
      </c>
      <c r="N335" s="33">
        <v>0.09</v>
      </c>
      <c r="O335" s="33">
        <v>5.8299999999999935E-2</v>
      </c>
    </row>
    <row r="336" spans="1:15" x14ac:dyDescent="0.3">
      <c r="A336">
        <v>84908</v>
      </c>
      <c r="B336" t="s">
        <v>340</v>
      </c>
      <c r="C336" s="32">
        <v>1420337071</v>
      </c>
      <c r="D336" s="32">
        <v>1420337071</v>
      </c>
      <c r="E336" s="32">
        <v>206057656</v>
      </c>
      <c r="F336" s="32">
        <f>_xlfn.IFNA(VLOOKUP($A336,'311 &amp; 313 expiration'!A:C,2,FALSE),0)</f>
        <v>0</v>
      </c>
      <c r="G336" s="32">
        <f>_xlfn.IFNA(VLOOKUP($A336,'311 &amp; 313 expiration'!A:C,3,FALSE),0)</f>
        <v>0</v>
      </c>
      <c r="H336" s="33">
        <v>0.7177</v>
      </c>
      <c r="I336" s="33">
        <v>0.61340000000000006</v>
      </c>
      <c r="J336" s="33">
        <v>0.61340000000000006</v>
      </c>
      <c r="K336" s="33">
        <f t="shared" si="10"/>
        <v>0</v>
      </c>
      <c r="L336" s="33">
        <f t="shared" si="11"/>
        <v>0.7177</v>
      </c>
      <c r="M336" s="33">
        <v>0.08</v>
      </c>
      <c r="N336" s="33">
        <v>2.4299999999999947E-2</v>
      </c>
      <c r="O336" s="33">
        <v>0</v>
      </c>
    </row>
    <row r="337" spans="1:15" x14ac:dyDescent="0.3">
      <c r="A337">
        <v>84909</v>
      </c>
      <c r="B337" t="s">
        <v>341</v>
      </c>
      <c r="C337" s="32">
        <v>1731661998</v>
      </c>
      <c r="D337" s="32">
        <v>1731661998</v>
      </c>
      <c r="E337" s="32">
        <v>550749786</v>
      </c>
      <c r="F337" s="32">
        <f>_xlfn.IFNA(VLOOKUP($A337,'311 &amp; 313 expiration'!A:C,2,FALSE),0)</f>
        <v>0</v>
      </c>
      <c r="G337" s="32">
        <f>_xlfn.IFNA(VLOOKUP($A337,'311 &amp; 313 expiration'!A:C,3,FALSE),0)</f>
        <v>0</v>
      </c>
      <c r="H337" s="33">
        <v>0.75220000000000009</v>
      </c>
      <c r="I337" s="33">
        <v>0.63219999999999998</v>
      </c>
      <c r="J337" s="33">
        <v>0.63219999999999998</v>
      </c>
      <c r="K337" s="33">
        <f t="shared" si="10"/>
        <v>0</v>
      </c>
      <c r="L337" s="33">
        <f t="shared" si="11"/>
        <v>0.75220000000000009</v>
      </c>
      <c r="M337" s="33">
        <v>0.08</v>
      </c>
      <c r="N337" s="33">
        <v>4.0000000000000105E-2</v>
      </c>
      <c r="O337" s="33">
        <v>0</v>
      </c>
    </row>
    <row r="338" spans="1:15" x14ac:dyDescent="0.3">
      <c r="A338">
        <v>84910</v>
      </c>
      <c r="B338" t="s">
        <v>342</v>
      </c>
      <c r="C338" s="32">
        <v>30772865418</v>
      </c>
      <c r="D338" s="32">
        <v>30216471388</v>
      </c>
      <c r="E338" s="32">
        <v>5643991604</v>
      </c>
      <c r="F338" s="32">
        <f>_xlfn.IFNA(VLOOKUP($A338,'311 &amp; 313 expiration'!A:C,2,FALSE),0)</f>
        <v>0</v>
      </c>
      <c r="G338" s="32">
        <f>_xlfn.IFNA(VLOOKUP($A338,'311 &amp; 313 expiration'!A:C,3,FALSE),0)</f>
        <v>0</v>
      </c>
      <c r="H338" s="33">
        <v>0.69900000000000007</v>
      </c>
      <c r="I338" s="33">
        <v>0.61899999999999999</v>
      </c>
      <c r="J338" s="33">
        <v>0.61899999999999999</v>
      </c>
      <c r="K338" s="33">
        <f t="shared" si="10"/>
        <v>0</v>
      </c>
      <c r="L338" s="33">
        <f t="shared" si="11"/>
        <v>0.69900000000000007</v>
      </c>
      <c r="M338" s="33">
        <v>0.08</v>
      </c>
      <c r="N338" s="33">
        <v>6.9388939039072284E-17</v>
      </c>
      <c r="O338" s="33">
        <v>0</v>
      </c>
    </row>
    <row r="339" spans="1:15" x14ac:dyDescent="0.3">
      <c r="A339">
        <v>84911</v>
      </c>
      <c r="B339" t="s">
        <v>343</v>
      </c>
      <c r="C339" s="32">
        <v>3640651365</v>
      </c>
      <c r="D339" s="32">
        <v>3640651365</v>
      </c>
      <c r="E339" s="32">
        <v>699598862</v>
      </c>
      <c r="F339" s="32">
        <f>_xlfn.IFNA(VLOOKUP($A339,'311 &amp; 313 expiration'!A:C,2,FALSE),0)</f>
        <v>0</v>
      </c>
      <c r="G339" s="32">
        <f>_xlfn.IFNA(VLOOKUP($A339,'311 &amp; 313 expiration'!A:C,3,FALSE),0)</f>
        <v>0</v>
      </c>
      <c r="H339" s="33">
        <v>0.78690000000000004</v>
      </c>
      <c r="I339" s="33">
        <v>0.6169</v>
      </c>
      <c r="J339" s="33">
        <v>0.6169</v>
      </c>
      <c r="K339" s="33">
        <f t="shared" si="10"/>
        <v>0</v>
      </c>
      <c r="L339" s="33">
        <f t="shared" si="11"/>
        <v>0.78690000000000004</v>
      </c>
      <c r="M339" s="33">
        <v>0.08</v>
      </c>
      <c r="N339" s="33">
        <v>0.09</v>
      </c>
      <c r="O339" s="33">
        <v>2.7755575615628914E-17</v>
      </c>
    </row>
    <row r="340" spans="1:15" x14ac:dyDescent="0.3">
      <c r="A340">
        <v>85902</v>
      </c>
      <c r="B340" t="s">
        <v>344</v>
      </c>
      <c r="C340" s="32">
        <v>461197275</v>
      </c>
      <c r="D340" s="32">
        <v>461197275</v>
      </c>
      <c r="E340" s="32">
        <v>24713358</v>
      </c>
      <c r="F340" s="32">
        <f>_xlfn.IFNA(VLOOKUP($A340,'311 &amp; 313 expiration'!A:C,2,FALSE),0)</f>
        <v>0</v>
      </c>
      <c r="G340" s="32">
        <f>_xlfn.IFNA(VLOOKUP($A340,'311 &amp; 313 expiration'!A:C,3,FALSE),0)</f>
        <v>0</v>
      </c>
      <c r="H340" s="33">
        <v>0.68140000000000001</v>
      </c>
      <c r="I340" s="33">
        <v>0.63140000000000007</v>
      </c>
      <c r="J340" s="33">
        <v>0.63140000000000007</v>
      </c>
      <c r="K340" s="33">
        <f t="shared" si="10"/>
        <v>0</v>
      </c>
      <c r="L340" s="33">
        <f t="shared" si="11"/>
        <v>0.68140000000000001</v>
      </c>
      <c r="M340" s="33">
        <v>4.9999999999999933E-2</v>
      </c>
      <c r="N340" s="33">
        <v>0</v>
      </c>
      <c r="O340" s="33">
        <v>0</v>
      </c>
    </row>
    <row r="341" spans="1:15" x14ac:dyDescent="0.3">
      <c r="A341">
        <v>85903</v>
      </c>
      <c r="B341" t="s">
        <v>345</v>
      </c>
      <c r="C341" s="32">
        <v>87793532</v>
      </c>
      <c r="D341" s="32">
        <v>87793532</v>
      </c>
      <c r="E341" s="32">
        <v>1589260</v>
      </c>
      <c r="F341" s="32">
        <f>_xlfn.IFNA(VLOOKUP($A341,'311 &amp; 313 expiration'!A:C,2,FALSE),0)</f>
        <v>0</v>
      </c>
      <c r="G341" s="32">
        <f>_xlfn.IFNA(VLOOKUP($A341,'311 &amp; 313 expiration'!A:C,3,FALSE),0)</f>
        <v>0</v>
      </c>
      <c r="H341" s="33">
        <v>0.76940000000000008</v>
      </c>
      <c r="I341" s="33">
        <v>0.63109999999999999</v>
      </c>
      <c r="J341" s="33">
        <v>0.63109999999999999</v>
      </c>
      <c r="K341" s="33">
        <f t="shared" si="10"/>
        <v>0</v>
      </c>
      <c r="L341" s="33">
        <f t="shared" si="11"/>
        <v>0.76940000000000008</v>
      </c>
      <c r="M341" s="33">
        <v>0.08</v>
      </c>
      <c r="N341" s="33">
        <v>5.8300000000000088E-2</v>
      </c>
      <c r="O341" s="33">
        <v>0</v>
      </c>
    </row>
    <row r="342" spans="1:15" x14ac:dyDescent="0.3">
      <c r="A342">
        <v>86024</v>
      </c>
      <c r="B342" t="s">
        <v>346</v>
      </c>
      <c r="C342" s="32">
        <v>79585966</v>
      </c>
      <c r="D342" s="32">
        <v>79585966</v>
      </c>
      <c r="E342" s="32">
        <v>6348342</v>
      </c>
      <c r="F342" s="32">
        <f>_xlfn.IFNA(VLOOKUP($A342,'311 &amp; 313 expiration'!A:C,2,FALSE),0)</f>
        <v>0</v>
      </c>
      <c r="G342" s="32">
        <f>_xlfn.IFNA(VLOOKUP($A342,'311 &amp; 313 expiration'!A:C,3,FALSE),0)</f>
        <v>0</v>
      </c>
      <c r="H342" s="33">
        <v>0.66690000000000005</v>
      </c>
      <c r="I342" s="33">
        <v>0.6169</v>
      </c>
      <c r="J342" s="33">
        <v>0.6169</v>
      </c>
      <c r="K342" s="33">
        <f t="shared" si="10"/>
        <v>0</v>
      </c>
      <c r="L342" s="33">
        <f t="shared" si="11"/>
        <v>0.66690000000000005</v>
      </c>
      <c r="M342" s="33">
        <v>5.0000000000000044E-2</v>
      </c>
      <c r="N342" s="33">
        <v>0</v>
      </c>
      <c r="O342" s="33">
        <v>0</v>
      </c>
    </row>
    <row r="343" spans="1:15" x14ac:dyDescent="0.3">
      <c r="A343">
        <v>86901</v>
      </c>
      <c r="B343" t="s">
        <v>347</v>
      </c>
      <c r="C343" s="32">
        <v>7735928839</v>
      </c>
      <c r="D343" s="32">
        <v>7735928839</v>
      </c>
      <c r="E343" s="32">
        <v>501304376</v>
      </c>
      <c r="F343" s="32">
        <f>_xlfn.IFNA(VLOOKUP($A343,'311 &amp; 313 expiration'!A:C,2,FALSE),0)</f>
        <v>0</v>
      </c>
      <c r="G343" s="32">
        <f>_xlfn.IFNA(VLOOKUP($A343,'311 &amp; 313 expiration'!A:C,3,FALSE),0)</f>
        <v>0</v>
      </c>
      <c r="H343" s="33">
        <v>0.66690000000000005</v>
      </c>
      <c r="I343" s="33">
        <v>0.6169</v>
      </c>
      <c r="J343" s="33">
        <v>0.6169</v>
      </c>
      <c r="K343" s="33">
        <f t="shared" si="10"/>
        <v>0</v>
      </c>
      <c r="L343" s="33">
        <f t="shared" si="11"/>
        <v>0.66690000000000005</v>
      </c>
      <c r="M343" s="33">
        <v>5.0000000000000044E-2</v>
      </c>
      <c r="N343" s="33">
        <v>0</v>
      </c>
      <c r="O343" s="33">
        <v>0</v>
      </c>
    </row>
    <row r="344" spans="1:15" x14ac:dyDescent="0.3">
      <c r="A344">
        <v>86902</v>
      </c>
      <c r="B344" t="s">
        <v>348</v>
      </c>
      <c r="C344" s="32">
        <v>834774796</v>
      </c>
      <c r="D344" s="32">
        <v>834774796</v>
      </c>
      <c r="E344" s="32">
        <v>102624968</v>
      </c>
      <c r="F344" s="32">
        <f>_xlfn.IFNA(VLOOKUP($A344,'311 &amp; 313 expiration'!A:C,2,FALSE),0)</f>
        <v>0</v>
      </c>
      <c r="G344" s="32">
        <f>_xlfn.IFNA(VLOOKUP($A344,'311 &amp; 313 expiration'!A:C,3,FALSE),0)</f>
        <v>0</v>
      </c>
      <c r="H344" s="33">
        <v>0.66690000000000005</v>
      </c>
      <c r="I344" s="33">
        <v>0.6169</v>
      </c>
      <c r="J344" s="33">
        <v>0.6169</v>
      </c>
      <c r="K344" s="33">
        <f t="shared" si="10"/>
        <v>0</v>
      </c>
      <c r="L344" s="33">
        <f t="shared" si="11"/>
        <v>0.66690000000000005</v>
      </c>
      <c r="M344" s="33">
        <v>5.0000000000000044E-2</v>
      </c>
      <c r="N344" s="33">
        <v>0</v>
      </c>
      <c r="O344" s="33">
        <v>0</v>
      </c>
    </row>
    <row r="345" spans="1:15" x14ac:dyDescent="0.3">
      <c r="A345">
        <v>87901</v>
      </c>
      <c r="B345" t="s">
        <v>349</v>
      </c>
      <c r="C345" s="32">
        <v>8950915618</v>
      </c>
      <c r="D345" s="32">
        <v>8949029096</v>
      </c>
      <c r="E345" s="32">
        <v>12900174</v>
      </c>
      <c r="F345" s="32">
        <f>_xlfn.IFNA(VLOOKUP($A345,'311 &amp; 313 expiration'!A:C,2,FALSE),0)</f>
        <v>54487188</v>
      </c>
      <c r="G345" s="32">
        <f>_xlfn.IFNA(VLOOKUP($A345,'311 &amp; 313 expiration'!A:C,3,FALSE),0)</f>
        <v>0</v>
      </c>
      <c r="H345" s="33">
        <v>0.69920000000000004</v>
      </c>
      <c r="I345" s="33">
        <v>0.61920000000000008</v>
      </c>
      <c r="J345" s="33">
        <v>0.61920000000000008</v>
      </c>
      <c r="K345" s="33">
        <f t="shared" si="10"/>
        <v>0</v>
      </c>
      <c r="L345" s="33">
        <f t="shared" si="11"/>
        <v>0.69920000000000004</v>
      </c>
      <c r="M345" s="33">
        <v>7.999999999999996E-2</v>
      </c>
      <c r="N345" s="33">
        <v>0</v>
      </c>
      <c r="O345" s="33">
        <v>0</v>
      </c>
    </row>
    <row r="346" spans="1:15" x14ac:dyDescent="0.3">
      <c r="A346">
        <v>88902</v>
      </c>
      <c r="B346" t="s">
        <v>350</v>
      </c>
      <c r="C346" s="32">
        <v>1221304044</v>
      </c>
      <c r="D346" s="32">
        <v>1221304044</v>
      </c>
      <c r="E346" s="32">
        <v>110352150</v>
      </c>
      <c r="F346" s="32">
        <f>_xlfn.IFNA(VLOOKUP($A346,'311 &amp; 313 expiration'!A:C,2,FALSE),0)</f>
        <v>0</v>
      </c>
      <c r="G346" s="32">
        <f>_xlfn.IFNA(VLOOKUP($A346,'311 &amp; 313 expiration'!A:C,3,FALSE),0)</f>
        <v>0</v>
      </c>
      <c r="H346" s="33">
        <v>0.68220000000000003</v>
      </c>
      <c r="I346" s="33">
        <v>0.63219999999999998</v>
      </c>
      <c r="J346" s="33">
        <v>0.63219999999999998</v>
      </c>
      <c r="K346" s="33">
        <f t="shared" si="10"/>
        <v>0</v>
      </c>
      <c r="L346" s="33">
        <f t="shared" si="11"/>
        <v>0.68220000000000003</v>
      </c>
      <c r="M346" s="33">
        <v>5.0000000000000044E-2</v>
      </c>
      <c r="N346" s="33">
        <v>0</v>
      </c>
      <c r="O346" s="33">
        <v>0</v>
      </c>
    </row>
    <row r="347" spans="1:15" x14ac:dyDescent="0.3">
      <c r="A347">
        <v>89901</v>
      </c>
      <c r="B347" t="s">
        <v>351</v>
      </c>
      <c r="C347" s="32">
        <v>3063976109</v>
      </c>
      <c r="D347" s="32">
        <v>3063976109</v>
      </c>
      <c r="E347" s="32">
        <v>145266650</v>
      </c>
      <c r="F347" s="32">
        <f>_xlfn.IFNA(VLOOKUP($A347,'311 &amp; 313 expiration'!A:C,2,FALSE),0)</f>
        <v>0</v>
      </c>
      <c r="G347" s="32">
        <f>_xlfn.IFNA(VLOOKUP($A347,'311 &amp; 313 expiration'!A:C,3,FALSE),0)</f>
        <v>0</v>
      </c>
      <c r="H347" s="33">
        <v>0.73080000000000001</v>
      </c>
      <c r="I347" s="33">
        <v>0.6169</v>
      </c>
      <c r="J347" s="33">
        <v>0.6169</v>
      </c>
      <c r="K347" s="33">
        <f t="shared" si="10"/>
        <v>0</v>
      </c>
      <c r="L347" s="33">
        <f t="shared" si="11"/>
        <v>0.73080000000000001</v>
      </c>
      <c r="M347" s="33">
        <v>0.08</v>
      </c>
      <c r="N347" s="33">
        <v>3.39E-2</v>
      </c>
      <c r="O347" s="33">
        <v>0</v>
      </c>
    </row>
    <row r="348" spans="1:15" x14ac:dyDescent="0.3">
      <c r="A348">
        <v>89903</v>
      </c>
      <c r="B348" t="s">
        <v>352</v>
      </c>
      <c r="C348" s="32">
        <v>2278539705</v>
      </c>
      <c r="D348" s="32">
        <v>2270338606</v>
      </c>
      <c r="E348" s="32">
        <v>50769850</v>
      </c>
      <c r="F348" s="32">
        <f>_xlfn.IFNA(VLOOKUP($A348,'311 &amp; 313 expiration'!A:C,2,FALSE),0)</f>
        <v>0</v>
      </c>
      <c r="G348" s="32">
        <f>_xlfn.IFNA(VLOOKUP($A348,'311 &amp; 313 expiration'!A:C,3,FALSE),0)</f>
        <v>0</v>
      </c>
      <c r="H348" s="33">
        <v>0.78690000000000004</v>
      </c>
      <c r="I348" s="33">
        <v>0.6169</v>
      </c>
      <c r="J348" s="33">
        <v>0.6169</v>
      </c>
      <c r="K348" s="33">
        <f t="shared" si="10"/>
        <v>0</v>
      </c>
      <c r="L348" s="33">
        <f t="shared" si="11"/>
        <v>0.78690000000000004</v>
      </c>
      <c r="M348" s="33">
        <v>0.08</v>
      </c>
      <c r="N348" s="33">
        <v>0.09</v>
      </c>
      <c r="O348" s="33">
        <v>2.7755575615628914E-17</v>
      </c>
    </row>
    <row r="349" spans="1:15" x14ac:dyDescent="0.3">
      <c r="A349">
        <v>89905</v>
      </c>
      <c r="B349" t="s">
        <v>353</v>
      </c>
      <c r="C349" s="32">
        <v>378817831</v>
      </c>
      <c r="D349" s="32">
        <v>378817831</v>
      </c>
      <c r="E349" s="32">
        <v>15518578</v>
      </c>
      <c r="F349" s="32">
        <f>_xlfn.IFNA(VLOOKUP($A349,'311 &amp; 313 expiration'!A:C,2,FALSE),0)</f>
        <v>0</v>
      </c>
      <c r="G349" s="32">
        <f>_xlfn.IFNA(VLOOKUP($A349,'311 &amp; 313 expiration'!A:C,3,FALSE),0)</f>
        <v>0</v>
      </c>
      <c r="H349" s="33">
        <v>0.61309999999999998</v>
      </c>
      <c r="I349" s="33">
        <v>0.59310000000000007</v>
      </c>
      <c r="J349" s="33">
        <v>0.59310000000000007</v>
      </c>
      <c r="K349" s="33">
        <f t="shared" si="10"/>
        <v>0</v>
      </c>
      <c r="L349" s="33">
        <f t="shared" si="11"/>
        <v>0.61309999999999998</v>
      </c>
      <c r="M349" s="33">
        <v>1.9999999999999907E-2</v>
      </c>
      <c r="N349" s="33">
        <v>0</v>
      </c>
      <c r="O349" s="33">
        <v>0</v>
      </c>
    </row>
    <row r="350" spans="1:15" x14ac:dyDescent="0.3">
      <c r="A350">
        <v>90902</v>
      </c>
      <c r="B350" t="s">
        <v>354</v>
      </c>
      <c r="C350" s="32">
        <v>113764281</v>
      </c>
      <c r="D350" s="32">
        <v>113764281</v>
      </c>
      <c r="E350" s="32">
        <v>1112226</v>
      </c>
      <c r="F350" s="32">
        <f>_xlfn.IFNA(VLOOKUP($A350,'311 &amp; 313 expiration'!A:C,2,FALSE),0)</f>
        <v>0</v>
      </c>
      <c r="G350" s="32">
        <f>_xlfn.IFNA(VLOOKUP($A350,'311 &amp; 313 expiration'!A:C,3,FALSE),0)</f>
        <v>0</v>
      </c>
      <c r="H350" s="33">
        <v>0.68220000000000003</v>
      </c>
      <c r="I350" s="33">
        <v>0.63219999999999998</v>
      </c>
      <c r="J350" s="33">
        <v>0.63219999999999998</v>
      </c>
      <c r="K350" s="33">
        <f t="shared" si="10"/>
        <v>0</v>
      </c>
      <c r="L350" s="33">
        <f t="shared" si="11"/>
        <v>0.68220000000000003</v>
      </c>
      <c r="M350" s="33">
        <v>5.0000000000000044E-2</v>
      </c>
      <c r="N350" s="33">
        <v>0</v>
      </c>
      <c r="O350" s="33">
        <v>0</v>
      </c>
    </row>
    <row r="351" spans="1:15" x14ac:dyDescent="0.3">
      <c r="A351">
        <v>90903</v>
      </c>
      <c r="B351" t="s">
        <v>355</v>
      </c>
      <c r="C351" s="32">
        <v>106605695</v>
      </c>
      <c r="D351" s="32">
        <v>106605695</v>
      </c>
      <c r="E351" s="32">
        <v>3235214</v>
      </c>
      <c r="F351" s="32">
        <f>_xlfn.IFNA(VLOOKUP($A351,'311 &amp; 313 expiration'!A:C,2,FALSE),0)</f>
        <v>0</v>
      </c>
      <c r="G351" s="32">
        <f>_xlfn.IFNA(VLOOKUP($A351,'311 &amp; 313 expiration'!A:C,3,FALSE),0)</f>
        <v>0</v>
      </c>
      <c r="H351" s="33">
        <v>0.73830000000000007</v>
      </c>
      <c r="I351" s="33">
        <v>0.58830000000000005</v>
      </c>
      <c r="J351" s="33">
        <v>0.58830000000000005</v>
      </c>
      <c r="K351" s="33">
        <f t="shared" si="10"/>
        <v>0</v>
      </c>
      <c r="L351" s="33">
        <f t="shared" si="11"/>
        <v>0.73830000000000007</v>
      </c>
      <c r="M351" s="33">
        <v>0.08</v>
      </c>
      <c r="N351" s="33">
        <v>7.0000000000000021E-2</v>
      </c>
      <c r="O351" s="33">
        <v>0</v>
      </c>
    </row>
    <row r="352" spans="1:15" x14ac:dyDescent="0.3">
      <c r="A352">
        <v>90904</v>
      </c>
      <c r="B352" t="s">
        <v>356</v>
      </c>
      <c r="C352" s="32">
        <v>1138141296</v>
      </c>
      <c r="D352" s="32">
        <v>1138141296</v>
      </c>
      <c r="E352" s="32">
        <v>143434392</v>
      </c>
      <c r="F352" s="32">
        <f>_xlfn.IFNA(VLOOKUP($A352,'311 &amp; 313 expiration'!A:C,2,FALSE),0)</f>
        <v>0</v>
      </c>
      <c r="G352" s="32">
        <f>_xlfn.IFNA(VLOOKUP($A352,'311 &amp; 313 expiration'!A:C,3,FALSE),0)</f>
        <v>0</v>
      </c>
      <c r="H352" s="33">
        <v>0.71220000000000006</v>
      </c>
      <c r="I352" s="33">
        <v>0.63219999999999998</v>
      </c>
      <c r="J352" s="33">
        <v>0.63219999999999998</v>
      </c>
      <c r="K352" s="33">
        <f t="shared" si="10"/>
        <v>0</v>
      </c>
      <c r="L352" s="33">
        <f t="shared" si="11"/>
        <v>0.71220000000000006</v>
      </c>
      <c r="M352" s="33">
        <v>0.08</v>
      </c>
      <c r="N352" s="33">
        <v>6.9388939039072284E-17</v>
      </c>
      <c r="O352" s="33">
        <v>0</v>
      </c>
    </row>
    <row r="353" spans="1:15" x14ac:dyDescent="0.3">
      <c r="A353">
        <v>90905</v>
      </c>
      <c r="B353" t="s">
        <v>357</v>
      </c>
      <c r="C353" s="32">
        <v>108019296</v>
      </c>
      <c r="D353" s="32">
        <v>108019296</v>
      </c>
      <c r="E353" s="32">
        <v>1154838</v>
      </c>
      <c r="F353" s="32">
        <f>_xlfn.IFNA(VLOOKUP($A353,'311 &amp; 313 expiration'!A:C,2,FALSE),0)</f>
        <v>0</v>
      </c>
      <c r="G353" s="32">
        <f>_xlfn.IFNA(VLOOKUP($A353,'311 &amp; 313 expiration'!A:C,3,FALSE),0)</f>
        <v>0</v>
      </c>
      <c r="H353" s="33">
        <v>0.80220000000000002</v>
      </c>
      <c r="I353" s="33">
        <v>0.63219999999999998</v>
      </c>
      <c r="J353" s="33">
        <v>0.63219999999999998</v>
      </c>
      <c r="K353" s="33">
        <f t="shared" si="10"/>
        <v>0</v>
      </c>
      <c r="L353" s="33">
        <f t="shared" si="11"/>
        <v>0.80220000000000002</v>
      </c>
      <c r="M353" s="33">
        <v>0.08</v>
      </c>
      <c r="N353" s="33">
        <v>0.09</v>
      </c>
      <c r="O353" s="33">
        <v>2.7755575615628914E-17</v>
      </c>
    </row>
    <row r="354" spans="1:15" x14ac:dyDescent="0.3">
      <c r="A354">
        <v>91901</v>
      </c>
      <c r="B354" t="s">
        <v>358</v>
      </c>
      <c r="C354" s="32">
        <v>398627261</v>
      </c>
      <c r="D354" s="32">
        <v>398627261</v>
      </c>
      <c r="E354" s="32">
        <v>79137228</v>
      </c>
      <c r="F354" s="32">
        <f>_xlfn.IFNA(VLOOKUP($A354,'311 &amp; 313 expiration'!A:C,2,FALSE),0)</f>
        <v>0</v>
      </c>
      <c r="G354" s="32">
        <f>_xlfn.IFNA(VLOOKUP($A354,'311 &amp; 313 expiration'!A:C,3,FALSE),0)</f>
        <v>0</v>
      </c>
      <c r="H354" s="33">
        <v>0.75519999999999998</v>
      </c>
      <c r="I354" s="33">
        <v>0.6169</v>
      </c>
      <c r="J354" s="33">
        <v>0.6169</v>
      </c>
      <c r="K354" s="33">
        <f t="shared" si="10"/>
        <v>0</v>
      </c>
      <c r="L354" s="33">
        <f t="shared" si="11"/>
        <v>0.75519999999999998</v>
      </c>
      <c r="M354" s="33">
        <v>0.08</v>
      </c>
      <c r="N354" s="33">
        <v>5.8299999999999977E-2</v>
      </c>
      <c r="O354" s="33">
        <v>0</v>
      </c>
    </row>
    <row r="355" spans="1:15" x14ac:dyDescent="0.3">
      <c r="A355">
        <v>91902</v>
      </c>
      <c r="B355" t="s">
        <v>359</v>
      </c>
      <c r="C355" s="32">
        <v>371673998</v>
      </c>
      <c r="D355" s="32">
        <v>371673998</v>
      </c>
      <c r="E355" s="32">
        <v>67866992</v>
      </c>
      <c r="F355" s="32">
        <f>_xlfn.IFNA(VLOOKUP($A355,'311 &amp; 313 expiration'!A:C,2,FALSE),0)</f>
        <v>0</v>
      </c>
      <c r="G355" s="32">
        <f>_xlfn.IFNA(VLOOKUP($A355,'311 &amp; 313 expiration'!A:C,3,FALSE),0)</f>
        <v>0</v>
      </c>
      <c r="H355" s="33">
        <v>0.75519999999999998</v>
      </c>
      <c r="I355" s="33">
        <v>0.6169</v>
      </c>
      <c r="J355" s="33">
        <v>0.6169</v>
      </c>
      <c r="K355" s="33">
        <f t="shared" si="10"/>
        <v>0</v>
      </c>
      <c r="L355" s="33">
        <f t="shared" si="11"/>
        <v>0.75519999999999998</v>
      </c>
      <c r="M355" s="33">
        <v>0.08</v>
      </c>
      <c r="N355" s="33">
        <v>5.8299999999999977E-2</v>
      </c>
      <c r="O355" s="33">
        <v>0</v>
      </c>
    </row>
    <row r="356" spans="1:15" x14ac:dyDescent="0.3">
      <c r="A356">
        <v>91903</v>
      </c>
      <c r="B356" t="s">
        <v>360</v>
      </c>
      <c r="C356" s="32">
        <v>3222381867</v>
      </c>
      <c r="D356" s="32">
        <v>3222381867</v>
      </c>
      <c r="E356" s="32">
        <v>468041198</v>
      </c>
      <c r="F356" s="32">
        <f>_xlfn.IFNA(VLOOKUP($A356,'311 &amp; 313 expiration'!A:C,2,FALSE),0)</f>
        <v>0</v>
      </c>
      <c r="G356" s="32">
        <f>_xlfn.IFNA(VLOOKUP($A356,'311 &amp; 313 expiration'!A:C,3,FALSE),0)</f>
        <v>0</v>
      </c>
      <c r="H356" s="33">
        <v>0.75</v>
      </c>
      <c r="I356" s="33">
        <v>0.6169</v>
      </c>
      <c r="J356" s="33">
        <v>0.6169</v>
      </c>
      <c r="K356" s="33">
        <f t="shared" si="10"/>
        <v>0</v>
      </c>
      <c r="L356" s="33">
        <f t="shared" si="11"/>
        <v>0.75</v>
      </c>
      <c r="M356" s="33">
        <v>0.08</v>
      </c>
      <c r="N356" s="33">
        <v>5.3099999999999994E-2</v>
      </c>
      <c r="O356" s="33">
        <v>0</v>
      </c>
    </row>
    <row r="357" spans="1:15" x14ac:dyDescent="0.3">
      <c r="A357">
        <v>91905</v>
      </c>
      <c r="B357" t="s">
        <v>361</v>
      </c>
      <c r="C357" s="32">
        <v>574976769</v>
      </c>
      <c r="D357" s="32">
        <v>574976769</v>
      </c>
      <c r="E357" s="32">
        <v>101776806</v>
      </c>
      <c r="F357" s="32">
        <f>_xlfn.IFNA(VLOOKUP($A357,'311 &amp; 313 expiration'!A:C,2,FALSE),0)</f>
        <v>0</v>
      </c>
      <c r="G357" s="32">
        <f>_xlfn.IFNA(VLOOKUP($A357,'311 &amp; 313 expiration'!A:C,3,FALSE),0)</f>
        <v>0</v>
      </c>
      <c r="H357" s="33">
        <v>0.73399999999999999</v>
      </c>
      <c r="I357" s="33">
        <v>0.60680000000000001</v>
      </c>
      <c r="J357" s="33">
        <v>0.60680000000000001</v>
      </c>
      <c r="K357" s="33">
        <f t="shared" si="10"/>
        <v>0</v>
      </c>
      <c r="L357" s="33">
        <f t="shared" si="11"/>
        <v>0.73399999999999999</v>
      </c>
      <c r="M357" s="33">
        <v>0.08</v>
      </c>
      <c r="N357" s="33">
        <v>4.7199999999999978E-2</v>
      </c>
      <c r="O357" s="33">
        <v>0</v>
      </c>
    </row>
    <row r="358" spans="1:15" x14ac:dyDescent="0.3">
      <c r="A358">
        <v>91906</v>
      </c>
      <c r="B358" t="s">
        <v>362</v>
      </c>
      <c r="C358" s="32">
        <v>6219326826</v>
      </c>
      <c r="D358" s="32">
        <v>6219326826</v>
      </c>
      <c r="E358" s="32">
        <v>560037198</v>
      </c>
      <c r="F358" s="32">
        <f>_xlfn.IFNA(VLOOKUP($A358,'311 &amp; 313 expiration'!A:C,2,FALSE),0)</f>
        <v>0</v>
      </c>
      <c r="G358" s="32">
        <f>_xlfn.IFNA(VLOOKUP($A358,'311 &amp; 313 expiration'!A:C,3,FALSE),0)</f>
        <v>0</v>
      </c>
      <c r="H358" s="33">
        <v>0.75519999999999998</v>
      </c>
      <c r="I358" s="33">
        <v>0.6169</v>
      </c>
      <c r="J358" s="33">
        <v>0.6169</v>
      </c>
      <c r="K358" s="33">
        <f t="shared" si="10"/>
        <v>0</v>
      </c>
      <c r="L358" s="33">
        <f t="shared" si="11"/>
        <v>0.75519999999999998</v>
      </c>
      <c r="M358" s="33">
        <v>0.08</v>
      </c>
      <c r="N358" s="33">
        <v>5.8299999999999977E-2</v>
      </c>
      <c r="O358" s="33">
        <v>0</v>
      </c>
    </row>
    <row r="359" spans="1:15" x14ac:dyDescent="0.3">
      <c r="A359">
        <v>91907</v>
      </c>
      <c r="B359" t="s">
        <v>363</v>
      </c>
      <c r="C359" s="32">
        <v>224192646</v>
      </c>
      <c r="D359" s="32">
        <v>224192646</v>
      </c>
      <c r="E359" s="32">
        <v>36649372</v>
      </c>
      <c r="F359" s="32">
        <f>_xlfn.IFNA(VLOOKUP($A359,'311 &amp; 313 expiration'!A:C,2,FALSE),0)</f>
        <v>0</v>
      </c>
      <c r="G359" s="32">
        <f>_xlfn.IFNA(VLOOKUP($A359,'311 &amp; 313 expiration'!A:C,3,FALSE),0)</f>
        <v>0</v>
      </c>
      <c r="H359" s="33">
        <v>0.72689999999999999</v>
      </c>
      <c r="I359" s="33">
        <v>0.6169</v>
      </c>
      <c r="J359" s="33">
        <v>0.6169</v>
      </c>
      <c r="K359" s="33">
        <f t="shared" si="10"/>
        <v>0</v>
      </c>
      <c r="L359" s="33">
        <f t="shared" si="11"/>
        <v>0.72689999999999999</v>
      </c>
      <c r="M359" s="33">
        <v>0.08</v>
      </c>
      <c r="N359" s="33">
        <v>2.9999999999999985E-2</v>
      </c>
      <c r="O359" s="33">
        <v>0</v>
      </c>
    </row>
    <row r="360" spans="1:15" x14ac:dyDescent="0.3">
      <c r="A360">
        <v>91908</v>
      </c>
      <c r="B360" t="s">
        <v>364</v>
      </c>
      <c r="C360" s="32">
        <v>2192544388</v>
      </c>
      <c r="D360" s="32">
        <v>2192544388</v>
      </c>
      <c r="E360" s="32">
        <v>283029340</v>
      </c>
      <c r="F360" s="32">
        <f>_xlfn.IFNA(VLOOKUP($A360,'311 &amp; 313 expiration'!A:C,2,FALSE),0)</f>
        <v>0</v>
      </c>
      <c r="G360" s="32">
        <f>_xlfn.IFNA(VLOOKUP($A360,'311 &amp; 313 expiration'!A:C,3,FALSE),0)</f>
        <v>0</v>
      </c>
      <c r="H360" s="33">
        <v>0.67480000000000007</v>
      </c>
      <c r="I360" s="33">
        <v>0.56890000000000007</v>
      </c>
      <c r="J360" s="33">
        <v>0.56890000000000007</v>
      </c>
      <c r="K360" s="33">
        <f t="shared" si="10"/>
        <v>0</v>
      </c>
      <c r="L360" s="33">
        <f t="shared" si="11"/>
        <v>0.67480000000000007</v>
      </c>
      <c r="M360" s="33">
        <v>0.08</v>
      </c>
      <c r="N360" s="33">
        <v>2.5899999999999992E-2</v>
      </c>
      <c r="O360" s="33">
        <v>0</v>
      </c>
    </row>
    <row r="361" spans="1:15" x14ac:dyDescent="0.3">
      <c r="A361">
        <v>91909</v>
      </c>
      <c r="B361" t="s">
        <v>365</v>
      </c>
      <c r="C361" s="32">
        <v>1450163797</v>
      </c>
      <c r="D361" s="32">
        <v>1450163797</v>
      </c>
      <c r="E361" s="32">
        <v>190322866</v>
      </c>
      <c r="F361" s="32">
        <f>_xlfn.IFNA(VLOOKUP($A361,'311 &amp; 313 expiration'!A:C,2,FALSE),0)</f>
        <v>0</v>
      </c>
      <c r="G361" s="32">
        <f>_xlfn.IFNA(VLOOKUP($A361,'311 &amp; 313 expiration'!A:C,3,FALSE),0)</f>
        <v>0</v>
      </c>
      <c r="H361" s="33">
        <v>0.75519999999999998</v>
      </c>
      <c r="I361" s="33">
        <v>0.6169</v>
      </c>
      <c r="J361" s="33">
        <v>0.6169</v>
      </c>
      <c r="K361" s="33">
        <f t="shared" si="10"/>
        <v>0</v>
      </c>
      <c r="L361" s="33">
        <f t="shared" si="11"/>
        <v>0.75519999999999998</v>
      </c>
      <c r="M361" s="33">
        <v>0.08</v>
      </c>
      <c r="N361" s="33">
        <v>5.8299999999999977E-2</v>
      </c>
      <c r="O361" s="33">
        <v>0</v>
      </c>
    </row>
    <row r="362" spans="1:15" x14ac:dyDescent="0.3">
      <c r="A362">
        <v>91910</v>
      </c>
      <c r="B362" t="s">
        <v>366</v>
      </c>
      <c r="C362" s="32">
        <v>476303785</v>
      </c>
      <c r="D362" s="32">
        <v>476303785</v>
      </c>
      <c r="E362" s="32">
        <v>76627576</v>
      </c>
      <c r="F362" s="32">
        <f>_xlfn.IFNA(VLOOKUP($A362,'311 &amp; 313 expiration'!A:C,2,FALSE),0)</f>
        <v>0</v>
      </c>
      <c r="G362" s="32">
        <f>_xlfn.IFNA(VLOOKUP($A362,'311 &amp; 313 expiration'!A:C,3,FALSE),0)</f>
        <v>0</v>
      </c>
      <c r="H362" s="33">
        <v>0.75519999999999998</v>
      </c>
      <c r="I362" s="33">
        <v>0.6169</v>
      </c>
      <c r="J362" s="33">
        <v>0.6169</v>
      </c>
      <c r="K362" s="33">
        <f t="shared" si="10"/>
        <v>0</v>
      </c>
      <c r="L362" s="33">
        <f t="shared" si="11"/>
        <v>0.75519999999999998</v>
      </c>
      <c r="M362" s="33">
        <v>0.08</v>
      </c>
      <c r="N362" s="33">
        <v>5.8299999999999977E-2</v>
      </c>
      <c r="O362" s="33">
        <v>0</v>
      </c>
    </row>
    <row r="363" spans="1:15" x14ac:dyDescent="0.3">
      <c r="A363">
        <v>91913</v>
      </c>
      <c r="B363" t="s">
        <v>367</v>
      </c>
      <c r="C363" s="32">
        <v>1697513048</v>
      </c>
      <c r="D363" s="32">
        <v>1697513048</v>
      </c>
      <c r="E363" s="32">
        <v>204051784</v>
      </c>
      <c r="F363" s="32">
        <f>_xlfn.IFNA(VLOOKUP($A363,'311 &amp; 313 expiration'!A:C,2,FALSE),0)</f>
        <v>0</v>
      </c>
      <c r="G363" s="32">
        <f>_xlfn.IFNA(VLOOKUP($A363,'311 &amp; 313 expiration'!A:C,3,FALSE),0)</f>
        <v>0</v>
      </c>
      <c r="H363" s="33">
        <v>0.66690000000000005</v>
      </c>
      <c r="I363" s="33">
        <v>0.6169</v>
      </c>
      <c r="J363" s="33">
        <v>0.6169</v>
      </c>
      <c r="K363" s="33">
        <f t="shared" si="10"/>
        <v>0</v>
      </c>
      <c r="L363" s="33">
        <f t="shared" si="11"/>
        <v>0.66690000000000005</v>
      </c>
      <c r="M363" s="33">
        <v>5.0000000000000044E-2</v>
      </c>
      <c r="N363" s="33">
        <v>0</v>
      </c>
      <c r="O363" s="33">
        <v>0</v>
      </c>
    </row>
    <row r="364" spans="1:15" x14ac:dyDescent="0.3">
      <c r="A364">
        <v>91914</v>
      </c>
      <c r="B364" t="s">
        <v>368</v>
      </c>
      <c r="C364" s="32">
        <v>780914530</v>
      </c>
      <c r="D364" s="32">
        <v>780914530</v>
      </c>
      <c r="E364" s="32">
        <v>111395276</v>
      </c>
      <c r="F364" s="32">
        <f>_xlfn.IFNA(VLOOKUP($A364,'311 &amp; 313 expiration'!A:C,2,FALSE),0)</f>
        <v>0</v>
      </c>
      <c r="G364" s="32">
        <f>_xlfn.IFNA(VLOOKUP($A364,'311 &amp; 313 expiration'!A:C,3,FALSE),0)</f>
        <v>0</v>
      </c>
      <c r="H364" s="33">
        <v>0.72400000000000009</v>
      </c>
      <c r="I364" s="33">
        <v>0.5857</v>
      </c>
      <c r="J364" s="33">
        <v>0.5857</v>
      </c>
      <c r="K364" s="33">
        <f t="shared" si="10"/>
        <v>0</v>
      </c>
      <c r="L364" s="33">
        <f t="shared" si="11"/>
        <v>0.72400000000000009</v>
      </c>
      <c r="M364" s="33">
        <v>0.08</v>
      </c>
      <c r="N364" s="33">
        <v>5.8300000000000088E-2</v>
      </c>
      <c r="O364" s="33">
        <v>0</v>
      </c>
    </row>
    <row r="365" spans="1:15" x14ac:dyDescent="0.3">
      <c r="A365">
        <v>91917</v>
      </c>
      <c r="B365" t="s">
        <v>369</v>
      </c>
      <c r="C365" s="32">
        <v>1127928882</v>
      </c>
      <c r="D365" s="32">
        <v>1127928882</v>
      </c>
      <c r="E365" s="32">
        <v>86477526</v>
      </c>
      <c r="F365" s="32">
        <f>_xlfn.IFNA(VLOOKUP($A365,'311 &amp; 313 expiration'!A:C,2,FALSE),0)</f>
        <v>0</v>
      </c>
      <c r="G365" s="32">
        <f>_xlfn.IFNA(VLOOKUP($A365,'311 &amp; 313 expiration'!A:C,3,FALSE),0)</f>
        <v>0</v>
      </c>
      <c r="H365" s="33">
        <v>0.70720000000000005</v>
      </c>
      <c r="I365" s="33">
        <v>0.56890000000000007</v>
      </c>
      <c r="J365" s="33">
        <v>0.56890000000000007</v>
      </c>
      <c r="K365" s="33">
        <f t="shared" si="10"/>
        <v>0</v>
      </c>
      <c r="L365" s="33">
        <f t="shared" si="11"/>
        <v>0.70720000000000005</v>
      </c>
      <c r="M365" s="33">
        <v>0.08</v>
      </c>
      <c r="N365" s="33">
        <v>5.8299999999999977E-2</v>
      </c>
      <c r="O365" s="33">
        <v>0</v>
      </c>
    </row>
    <row r="366" spans="1:15" x14ac:dyDescent="0.3">
      <c r="A366">
        <v>91918</v>
      </c>
      <c r="B366" t="s">
        <v>370</v>
      </c>
      <c r="C366" s="32">
        <v>433915624</v>
      </c>
      <c r="D366" s="32">
        <v>433915624</v>
      </c>
      <c r="E366" s="32">
        <v>94551282</v>
      </c>
      <c r="F366" s="32">
        <f>_xlfn.IFNA(VLOOKUP($A366,'311 &amp; 313 expiration'!A:C,2,FALSE),0)</f>
        <v>0</v>
      </c>
      <c r="G366" s="32">
        <f>_xlfn.IFNA(VLOOKUP($A366,'311 &amp; 313 expiration'!A:C,3,FALSE),0)</f>
        <v>0</v>
      </c>
      <c r="H366" s="33">
        <v>0.75519999999999998</v>
      </c>
      <c r="I366" s="33">
        <v>0.6169</v>
      </c>
      <c r="J366" s="33">
        <v>0.6169</v>
      </c>
      <c r="K366" s="33">
        <f t="shared" si="10"/>
        <v>0</v>
      </c>
      <c r="L366" s="33">
        <f t="shared" si="11"/>
        <v>0.75519999999999998</v>
      </c>
      <c r="M366" s="33">
        <v>0.08</v>
      </c>
      <c r="N366" s="33">
        <v>5.8299999999999977E-2</v>
      </c>
      <c r="O366" s="33">
        <v>0</v>
      </c>
    </row>
    <row r="367" spans="1:15" x14ac:dyDescent="0.3">
      <c r="A367">
        <v>92901</v>
      </c>
      <c r="B367" t="s">
        <v>371</v>
      </c>
      <c r="C367" s="32">
        <v>753774251</v>
      </c>
      <c r="D367" s="32">
        <v>715145786</v>
      </c>
      <c r="E367" s="32">
        <v>211735956</v>
      </c>
      <c r="F367" s="32">
        <f>_xlfn.IFNA(VLOOKUP($A367,'311 &amp; 313 expiration'!A:C,2,FALSE),0)</f>
        <v>0</v>
      </c>
      <c r="G367" s="32">
        <f>_xlfn.IFNA(VLOOKUP($A367,'311 &amp; 313 expiration'!A:C,3,FALSE),0)</f>
        <v>0</v>
      </c>
      <c r="H367" s="33">
        <v>0.75519999999999998</v>
      </c>
      <c r="I367" s="33">
        <v>0.6169</v>
      </c>
      <c r="J367" s="33">
        <v>0.6169</v>
      </c>
      <c r="K367" s="33">
        <f t="shared" si="10"/>
        <v>0</v>
      </c>
      <c r="L367" s="33">
        <f t="shared" si="11"/>
        <v>0.75519999999999998</v>
      </c>
      <c r="M367" s="33">
        <v>0.08</v>
      </c>
      <c r="N367" s="33">
        <v>5.8299999999999977E-2</v>
      </c>
      <c r="O367" s="33">
        <v>0</v>
      </c>
    </row>
    <row r="368" spans="1:15" x14ac:dyDescent="0.3">
      <c r="A368">
        <v>92902</v>
      </c>
      <c r="B368" t="s">
        <v>372</v>
      </c>
      <c r="C368" s="32">
        <v>2014734109</v>
      </c>
      <c r="D368" s="32">
        <v>2014734109</v>
      </c>
      <c r="E368" s="32">
        <v>259334480</v>
      </c>
      <c r="F368" s="32">
        <f>_xlfn.IFNA(VLOOKUP($A368,'311 &amp; 313 expiration'!A:C,2,FALSE),0)</f>
        <v>0</v>
      </c>
      <c r="G368" s="32">
        <f>_xlfn.IFNA(VLOOKUP($A368,'311 &amp; 313 expiration'!A:C,3,FALSE),0)</f>
        <v>0</v>
      </c>
      <c r="H368" s="33">
        <v>0.66690000000000005</v>
      </c>
      <c r="I368" s="33">
        <v>0.6169</v>
      </c>
      <c r="J368" s="33">
        <v>0.6169</v>
      </c>
      <c r="K368" s="33">
        <f t="shared" si="10"/>
        <v>0</v>
      </c>
      <c r="L368" s="33">
        <f t="shared" si="11"/>
        <v>0.66690000000000005</v>
      </c>
      <c r="M368" s="33">
        <v>5.0000000000000044E-2</v>
      </c>
      <c r="N368" s="33">
        <v>0</v>
      </c>
      <c r="O368" s="33">
        <v>0</v>
      </c>
    </row>
    <row r="369" spans="1:15" x14ac:dyDescent="0.3">
      <c r="A369">
        <v>92903</v>
      </c>
      <c r="B369" t="s">
        <v>373</v>
      </c>
      <c r="C369" s="32">
        <v>6794869751</v>
      </c>
      <c r="D369" s="32">
        <v>6794869751</v>
      </c>
      <c r="E369" s="32">
        <v>660303646</v>
      </c>
      <c r="F369" s="32">
        <f>_xlfn.IFNA(VLOOKUP($A369,'311 &amp; 313 expiration'!A:C,2,FALSE),0)</f>
        <v>0</v>
      </c>
      <c r="G369" s="32">
        <f>_xlfn.IFNA(VLOOKUP($A369,'311 &amp; 313 expiration'!A:C,3,FALSE),0)</f>
        <v>0</v>
      </c>
      <c r="H369" s="33">
        <v>0.64690000000000003</v>
      </c>
      <c r="I369" s="33">
        <v>0.6169</v>
      </c>
      <c r="J369" s="33">
        <v>0.6169</v>
      </c>
      <c r="K369" s="33">
        <f t="shared" si="10"/>
        <v>0</v>
      </c>
      <c r="L369" s="33">
        <f t="shared" si="11"/>
        <v>0.64690000000000003</v>
      </c>
      <c r="M369" s="33">
        <v>3.0000000000000027E-2</v>
      </c>
      <c r="N369" s="33">
        <v>0</v>
      </c>
      <c r="O369" s="33">
        <v>0</v>
      </c>
    </row>
    <row r="370" spans="1:15" x14ac:dyDescent="0.3">
      <c r="A370">
        <v>92904</v>
      </c>
      <c r="B370" t="s">
        <v>374</v>
      </c>
      <c r="C370" s="32">
        <v>1960884989</v>
      </c>
      <c r="D370" s="32">
        <v>1866674707</v>
      </c>
      <c r="E370" s="32">
        <v>550112748</v>
      </c>
      <c r="F370" s="32">
        <f>_xlfn.IFNA(VLOOKUP($A370,'311 &amp; 313 expiration'!A:C,2,FALSE),0)</f>
        <v>0</v>
      </c>
      <c r="G370" s="32">
        <f>_xlfn.IFNA(VLOOKUP($A370,'311 &amp; 313 expiration'!A:C,3,FALSE),0)</f>
        <v>0</v>
      </c>
      <c r="H370" s="33">
        <v>0.75519999999999998</v>
      </c>
      <c r="I370" s="33">
        <v>0.6169</v>
      </c>
      <c r="J370" s="33">
        <v>0.6169</v>
      </c>
      <c r="K370" s="33">
        <f t="shared" si="10"/>
        <v>0</v>
      </c>
      <c r="L370" s="33">
        <f t="shared" si="11"/>
        <v>0.75519999999999998</v>
      </c>
      <c r="M370" s="33">
        <v>0.08</v>
      </c>
      <c r="N370" s="33">
        <v>5.8299999999999977E-2</v>
      </c>
      <c r="O370" s="33">
        <v>0</v>
      </c>
    </row>
    <row r="371" spans="1:15" x14ac:dyDescent="0.3">
      <c r="A371">
        <v>92906</v>
      </c>
      <c r="B371" t="s">
        <v>375</v>
      </c>
      <c r="C371" s="32">
        <v>612200704</v>
      </c>
      <c r="D371" s="32">
        <v>575464543</v>
      </c>
      <c r="E371" s="32">
        <v>179806402</v>
      </c>
      <c r="F371" s="32">
        <f>_xlfn.IFNA(VLOOKUP($A371,'311 &amp; 313 expiration'!A:C,2,FALSE),0)</f>
        <v>0</v>
      </c>
      <c r="G371" s="32">
        <f>_xlfn.IFNA(VLOOKUP($A371,'311 &amp; 313 expiration'!A:C,3,FALSE),0)</f>
        <v>0</v>
      </c>
      <c r="H371" s="33">
        <v>0.66690000000000005</v>
      </c>
      <c r="I371" s="33">
        <v>0.6169</v>
      </c>
      <c r="J371" s="33">
        <v>0.6169</v>
      </c>
      <c r="K371" s="33">
        <f t="shared" si="10"/>
        <v>0</v>
      </c>
      <c r="L371" s="33">
        <f t="shared" si="11"/>
        <v>0.66690000000000005</v>
      </c>
      <c r="M371" s="33">
        <v>5.0000000000000044E-2</v>
      </c>
      <c r="N371" s="33">
        <v>0</v>
      </c>
      <c r="O371" s="33">
        <v>0</v>
      </c>
    </row>
    <row r="372" spans="1:15" x14ac:dyDescent="0.3">
      <c r="A372">
        <v>92907</v>
      </c>
      <c r="B372" t="s">
        <v>376</v>
      </c>
      <c r="C372" s="32">
        <v>635748719</v>
      </c>
      <c r="D372" s="32">
        <v>583774863</v>
      </c>
      <c r="E372" s="32">
        <v>268531080</v>
      </c>
      <c r="F372" s="32">
        <f>_xlfn.IFNA(VLOOKUP($A372,'311 &amp; 313 expiration'!A:C,2,FALSE),0)</f>
        <v>0</v>
      </c>
      <c r="G372" s="32">
        <f>_xlfn.IFNA(VLOOKUP($A372,'311 &amp; 313 expiration'!A:C,3,FALSE),0)</f>
        <v>0</v>
      </c>
      <c r="H372" s="33">
        <v>0.75480000000000003</v>
      </c>
      <c r="I372" s="33">
        <v>0.6169</v>
      </c>
      <c r="J372" s="33">
        <v>0.6169</v>
      </c>
      <c r="K372" s="33">
        <f t="shared" si="10"/>
        <v>0</v>
      </c>
      <c r="L372" s="33">
        <f t="shared" si="11"/>
        <v>0.75480000000000003</v>
      </c>
      <c r="M372" s="33">
        <v>0.08</v>
      </c>
      <c r="N372" s="33">
        <v>5.7900000000000021E-2</v>
      </c>
      <c r="O372" s="33">
        <v>0</v>
      </c>
    </row>
    <row r="373" spans="1:15" x14ac:dyDescent="0.3">
      <c r="A373">
        <v>92908</v>
      </c>
      <c r="B373" t="s">
        <v>377</v>
      </c>
      <c r="C373" s="32">
        <v>405284747</v>
      </c>
      <c r="D373" s="32">
        <v>372475101</v>
      </c>
      <c r="E373" s="32">
        <v>174210812</v>
      </c>
      <c r="F373" s="32">
        <f>_xlfn.IFNA(VLOOKUP($A373,'311 &amp; 313 expiration'!A:C,2,FALSE),0)</f>
        <v>0</v>
      </c>
      <c r="G373" s="32">
        <f>_xlfn.IFNA(VLOOKUP($A373,'311 &amp; 313 expiration'!A:C,3,FALSE),0)</f>
        <v>0</v>
      </c>
      <c r="H373" s="33">
        <v>0.75419999999999998</v>
      </c>
      <c r="I373" s="33">
        <v>0.61830000000000007</v>
      </c>
      <c r="J373" s="33">
        <v>0.61830000000000007</v>
      </c>
      <c r="K373" s="33">
        <f t="shared" si="10"/>
        <v>0</v>
      </c>
      <c r="L373" s="33">
        <f t="shared" si="11"/>
        <v>0.75419999999999998</v>
      </c>
      <c r="M373" s="33">
        <v>0.08</v>
      </c>
      <c r="N373" s="33">
        <v>5.5899999999999908E-2</v>
      </c>
      <c r="O373" s="33">
        <v>0</v>
      </c>
    </row>
    <row r="374" spans="1:15" x14ac:dyDescent="0.3">
      <c r="A374">
        <v>93901</v>
      </c>
      <c r="B374" t="s">
        <v>378</v>
      </c>
      <c r="C374" s="32">
        <v>1126711860</v>
      </c>
      <c r="D374" s="32">
        <v>1126711860</v>
      </c>
      <c r="E374" s="32">
        <v>76769546</v>
      </c>
      <c r="F374" s="32">
        <f>_xlfn.IFNA(VLOOKUP($A374,'311 &amp; 313 expiration'!A:C,2,FALSE),0)</f>
        <v>0</v>
      </c>
      <c r="G374" s="32">
        <f>_xlfn.IFNA(VLOOKUP($A374,'311 &amp; 313 expiration'!A:C,3,FALSE),0)</f>
        <v>0</v>
      </c>
      <c r="H374" s="33">
        <v>0.65060000000000007</v>
      </c>
      <c r="I374" s="33">
        <v>0.60060000000000002</v>
      </c>
      <c r="J374" s="33">
        <v>0.60060000000000002</v>
      </c>
      <c r="K374" s="33">
        <f t="shared" si="10"/>
        <v>0</v>
      </c>
      <c r="L374" s="33">
        <f t="shared" si="11"/>
        <v>0.65060000000000007</v>
      </c>
      <c r="M374" s="33">
        <v>5.0000000000000044E-2</v>
      </c>
      <c r="N374" s="33">
        <v>0</v>
      </c>
      <c r="O374" s="33">
        <v>0</v>
      </c>
    </row>
    <row r="375" spans="1:15" x14ac:dyDescent="0.3">
      <c r="A375">
        <v>93903</v>
      </c>
      <c r="B375" t="s">
        <v>379</v>
      </c>
      <c r="C375" s="32">
        <v>633435210</v>
      </c>
      <c r="D375" s="32">
        <v>633435210</v>
      </c>
      <c r="E375" s="32">
        <v>69619034</v>
      </c>
      <c r="F375" s="32">
        <f>_xlfn.IFNA(VLOOKUP($A375,'311 &amp; 313 expiration'!A:C,2,FALSE),0)</f>
        <v>0</v>
      </c>
      <c r="G375" s="32">
        <f>_xlfn.IFNA(VLOOKUP($A375,'311 &amp; 313 expiration'!A:C,3,FALSE),0)</f>
        <v>0</v>
      </c>
      <c r="H375" s="33">
        <v>0.66420000000000001</v>
      </c>
      <c r="I375" s="33">
        <v>0.61420000000000008</v>
      </c>
      <c r="J375" s="33">
        <v>0.61420000000000008</v>
      </c>
      <c r="K375" s="33">
        <f t="shared" si="10"/>
        <v>0</v>
      </c>
      <c r="L375" s="33">
        <f t="shared" si="11"/>
        <v>0.66420000000000001</v>
      </c>
      <c r="M375" s="33">
        <v>4.9999999999999933E-2</v>
      </c>
      <c r="N375" s="33">
        <v>0</v>
      </c>
      <c r="O375" s="33">
        <v>0</v>
      </c>
    </row>
    <row r="376" spans="1:15" x14ac:dyDescent="0.3">
      <c r="A376">
        <v>93904</v>
      </c>
      <c r="B376" t="s">
        <v>380</v>
      </c>
      <c r="C376" s="32">
        <v>2972648447</v>
      </c>
      <c r="D376" s="32">
        <v>2972648447</v>
      </c>
      <c r="E376" s="32">
        <v>304271734</v>
      </c>
      <c r="F376" s="32">
        <f>_xlfn.IFNA(VLOOKUP($A376,'311 &amp; 313 expiration'!A:C,2,FALSE),0)</f>
        <v>0</v>
      </c>
      <c r="G376" s="32">
        <f>_xlfn.IFNA(VLOOKUP($A376,'311 &amp; 313 expiration'!A:C,3,FALSE),0)</f>
        <v>0</v>
      </c>
      <c r="H376" s="33">
        <v>0.6552</v>
      </c>
      <c r="I376" s="33">
        <v>0.60520000000000007</v>
      </c>
      <c r="J376" s="33">
        <v>0.60520000000000007</v>
      </c>
      <c r="K376" s="33">
        <f t="shared" si="10"/>
        <v>0</v>
      </c>
      <c r="L376" s="33">
        <f t="shared" si="11"/>
        <v>0.6552</v>
      </c>
      <c r="M376" s="33">
        <v>4.9999999999999933E-2</v>
      </c>
      <c r="N376" s="33">
        <v>0</v>
      </c>
      <c r="O376" s="33">
        <v>0</v>
      </c>
    </row>
    <row r="377" spans="1:15" x14ac:dyDescent="0.3">
      <c r="A377">
        <v>93905</v>
      </c>
      <c r="B377" t="s">
        <v>381</v>
      </c>
      <c r="C377" s="32">
        <v>245981795</v>
      </c>
      <c r="D377" s="32">
        <v>245981795</v>
      </c>
      <c r="E377" s="32">
        <v>33133362</v>
      </c>
      <c r="F377" s="32">
        <f>_xlfn.IFNA(VLOOKUP($A377,'311 &amp; 313 expiration'!A:C,2,FALSE),0)</f>
        <v>0</v>
      </c>
      <c r="G377" s="32">
        <f>_xlfn.IFNA(VLOOKUP($A377,'311 &amp; 313 expiration'!A:C,3,FALSE),0)</f>
        <v>0</v>
      </c>
      <c r="H377" s="33">
        <v>0.6744</v>
      </c>
      <c r="I377" s="33">
        <v>0.61440000000000006</v>
      </c>
      <c r="J377" s="33">
        <v>0.61440000000000006</v>
      </c>
      <c r="K377" s="33">
        <f t="shared" si="10"/>
        <v>0</v>
      </c>
      <c r="L377" s="33">
        <f t="shared" si="11"/>
        <v>0.6744</v>
      </c>
      <c r="M377" s="33">
        <v>5.9999999999999942E-2</v>
      </c>
      <c r="N377" s="33">
        <v>0</v>
      </c>
      <c r="O377" s="33">
        <v>0</v>
      </c>
    </row>
    <row r="378" spans="1:15" x14ac:dyDescent="0.3">
      <c r="A378">
        <v>94901</v>
      </c>
      <c r="B378" t="s">
        <v>382</v>
      </c>
      <c r="C378" s="32">
        <v>5211250734</v>
      </c>
      <c r="D378" s="32">
        <v>5211250734</v>
      </c>
      <c r="E378" s="32">
        <v>705358848</v>
      </c>
      <c r="F378" s="32">
        <f>_xlfn.IFNA(VLOOKUP($A378,'311 &amp; 313 expiration'!A:C,2,FALSE),0)</f>
        <v>0</v>
      </c>
      <c r="G378" s="32">
        <f>_xlfn.IFNA(VLOOKUP($A378,'311 &amp; 313 expiration'!A:C,3,FALSE),0)</f>
        <v>0</v>
      </c>
      <c r="H378" s="33">
        <v>0.67780000000000007</v>
      </c>
      <c r="I378" s="33">
        <v>0.61780000000000002</v>
      </c>
      <c r="J378" s="33">
        <v>0.61780000000000002</v>
      </c>
      <c r="K378" s="33">
        <f t="shared" si="10"/>
        <v>0</v>
      </c>
      <c r="L378" s="33">
        <f t="shared" si="11"/>
        <v>0.67780000000000007</v>
      </c>
      <c r="M378" s="33">
        <v>6.0000000000000053E-2</v>
      </c>
      <c r="N378" s="33">
        <v>0</v>
      </c>
      <c r="O378" s="33">
        <v>0</v>
      </c>
    </row>
    <row r="379" spans="1:15" x14ac:dyDescent="0.3">
      <c r="A379">
        <v>94902</v>
      </c>
      <c r="B379" t="s">
        <v>383</v>
      </c>
      <c r="C379" s="32">
        <v>7249659249</v>
      </c>
      <c r="D379" s="32">
        <v>7249659249</v>
      </c>
      <c r="E379" s="32">
        <v>1770625746</v>
      </c>
      <c r="F379" s="32">
        <f>_xlfn.IFNA(VLOOKUP($A379,'311 &amp; 313 expiration'!A:C,2,FALSE),0)</f>
        <v>0</v>
      </c>
      <c r="G379" s="32">
        <f>_xlfn.IFNA(VLOOKUP($A379,'311 &amp; 313 expiration'!A:C,3,FALSE),0)</f>
        <v>0</v>
      </c>
      <c r="H379" s="33">
        <v>0.66690000000000005</v>
      </c>
      <c r="I379" s="33">
        <v>0.6169</v>
      </c>
      <c r="J379" s="33">
        <v>0.6169</v>
      </c>
      <c r="K379" s="33">
        <f t="shared" si="10"/>
        <v>0</v>
      </c>
      <c r="L379" s="33">
        <f t="shared" si="11"/>
        <v>0.66690000000000005</v>
      </c>
      <c r="M379" s="33">
        <v>5.0000000000000044E-2</v>
      </c>
      <c r="N379" s="33">
        <v>0</v>
      </c>
      <c r="O379" s="33">
        <v>0</v>
      </c>
    </row>
    <row r="380" spans="1:15" x14ac:dyDescent="0.3">
      <c r="A380">
        <v>94903</v>
      </c>
      <c r="B380" t="s">
        <v>384</v>
      </c>
      <c r="C380" s="32">
        <v>1893397944</v>
      </c>
      <c r="D380" s="32">
        <v>1893397944</v>
      </c>
      <c r="E380" s="32">
        <v>298062942</v>
      </c>
      <c r="F380" s="32">
        <f>_xlfn.IFNA(VLOOKUP($A380,'311 &amp; 313 expiration'!A:C,2,FALSE),0)</f>
        <v>0</v>
      </c>
      <c r="G380" s="32">
        <f>_xlfn.IFNA(VLOOKUP($A380,'311 &amp; 313 expiration'!A:C,3,FALSE),0)</f>
        <v>0</v>
      </c>
      <c r="H380" s="33">
        <v>0.7228</v>
      </c>
      <c r="I380" s="33">
        <v>0.6169</v>
      </c>
      <c r="J380" s="33">
        <v>0.6169</v>
      </c>
      <c r="K380" s="33">
        <f t="shared" si="10"/>
        <v>0</v>
      </c>
      <c r="L380" s="33">
        <f t="shared" si="11"/>
        <v>0.7228</v>
      </c>
      <c r="M380" s="33">
        <v>0.08</v>
      </c>
      <c r="N380" s="33">
        <v>2.5899999999999992E-2</v>
      </c>
      <c r="O380" s="33">
        <v>0</v>
      </c>
    </row>
    <row r="381" spans="1:15" x14ac:dyDescent="0.3">
      <c r="A381">
        <v>94904</v>
      </c>
      <c r="B381" t="s">
        <v>385</v>
      </c>
      <c r="C381" s="32">
        <v>1547739322</v>
      </c>
      <c r="D381" s="32">
        <v>1547739322</v>
      </c>
      <c r="E381" s="32">
        <v>179676454</v>
      </c>
      <c r="F381" s="32">
        <f>_xlfn.IFNA(VLOOKUP($A381,'311 &amp; 313 expiration'!A:C,2,FALSE),0)</f>
        <v>0</v>
      </c>
      <c r="G381" s="32">
        <f>_xlfn.IFNA(VLOOKUP($A381,'311 &amp; 313 expiration'!A:C,3,FALSE),0)</f>
        <v>0</v>
      </c>
      <c r="H381" s="33">
        <v>0.74120000000000008</v>
      </c>
      <c r="I381" s="33">
        <v>0.60289999999999999</v>
      </c>
      <c r="J381" s="33">
        <v>0.60289999999999999</v>
      </c>
      <c r="K381" s="33">
        <f t="shared" si="10"/>
        <v>0</v>
      </c>
      <c r="L381" s="33">
        <f t="shared" si="11"/>
        <v>0.74120000000000008</v>
      </c>
      <c r="M381" s="33">
        <v>0.08</v>
      </c>
      <c r="N381" s="33">
        <v>5.8300000000000088E-2</v>
      </c>
      <c r="O381" s="33">
        <v>0</v>
      </c>
    </row>
    <row r="382" spans="1:15" x14ac:dyDescent="0.3">
      <c r="A382">
        <v>95901</v>
      </c>
      <c r="B382" t="s">
        <v>386</v>
      </c>
      <c r="C382" s="32">
        <v>617050412</v>
      </c>
      <c r="D382" s="32">
        <v>617050412</v>
      </c>
      <c r="E382" s="32">
        <v>35750926</v>
      </c>
      <c r="F382" s="32">
        <f>_xlfn.IFNA(VLOOKUP($A382,'311 &amp; 313 expiration'!A:C,2,FALSE),0)</f>
        <v>0</v>
      </c>
      <c r="G382" s="32">
        <f>_xlfn.IFNA(VLOOKUP($A382,'311 &amp; 313 expiration'!A:C,3,FALSE),0)</f>
        <v>0</v>
      </c>
      <c r="H382" s="33">
        <v>0.77050000000000007</v>
      </c>
      <c r="I382" s="33">
        <v>0.63219999999999998</v>
      </c>
      <c r="J382" s="33">
        <v>0.63219999999999998</v>
      </c>
      <c r="K382" s="33">
        <f t="shared" si="10"/>
        <v>0</v>
      </c>
      <c r="L382" s="33">
        <f t="shared" si="11"/>
        <v>0.77050000000000007</v>
      </c>
      <c r="M382" s="33">
        <v>0.08</v>
      </c>
      <c r="N382" s="33">
        <v>5.8300000000000088E-2</v>
      </c>
      <c r="O382" s="33">
        <v>0</v>
      </c>
    </row>
    <row r="383" spans="1:15" x14ac:dyDescent="0.3">
      <c r="A383">
        <v>95902</v>
      </c>
      <c r="B383" t="s">
        <v>387</v>
      </c>
      <c r="C383" s="32">
        <v>40865608</v>
      </c>
      <c r="D383" s="32">
        <v>40865608</v>
      </c>
      <c r="E383" s="32">
        <v>1810426</v>
      </c>
      <c r="F383" s="32">
        <f>_xlfn.IFNA(VLOOKUP($A383,'311 &amp; 313 expiration'!A:C,2,FALSE),0)</f>
        <v>0</v>
      </c>
      <c r="G383" s="32">
        <f>_xlfn.IFNA(VLOOKUP($A383,'311 &amp; 313 expiration'!A:C,3,FALSE),0)</f>
        <v>0</v>
      </c>
      <c r="H383" s="33">
        <v>0.75919999999999999</v>
      </c>
      <c r="I383" s="33">
        <v>0.63219999999999998</v>
      </c>
      <c r="J383" s="33">
        <v>0.63219999999999998</v>
      </c>
      <c r="K383" s="33">
        <f t="shared" si="10"/>
        <v>0</v>
      </c>
      <c r="L383" s="33">
        <f t="shared" si="11"/>
        <v>0.75919999999999999</v>
      </c>
      <c r="M383" s="33">
        <v>0.08</v>
      </c>
      <c r="N383" s="33">
        <v>4.7E-2</v>
      </c>
      <c r="O383" s="33">
        <v>0</v>
      </c>
    </row>
    <row r="384" spans="1:15" x14ac:dyDescent="0.3">
      <c r="A384">
        <v>95903</v>
      </c>
      <c r="B384" t="s">
        <v>388</v>
      </c>
      <c r="C384" s="32">
        <v>111426180</v>
      </c>
      <c r="D384" s="32">
        <v>111426180</v>
      </c>
      <c r="E384" s="32">
        <v>11785874</v>
      </c>
      <c r="F384" s="32">
        <f>_xlfn.IFNA(VLOOKUP($A384,'311 &amp; 313 expiration'!A:C,2,FALSE),0)</f>
        <v>0</v>
      </c>
      <c r="G384" s="32">
        <f>_xlfn.IFNA(VLOOKUP($A384,'311 &amp; 313 expiration'!A:C,3,FALSE),0)</f>
        <v>0</v>
      </c>
      <c r="H384" s="33">
        <v>0.77050000000000007</v>
      </c>
      <c r="I384" s="33">
        <v>0.63219999999999998</v>
      </c>
      <c r="J384" s="33">
        <v>0.63219999999999998</v>
      </c>
      <c r="K384" s="33">
        <f t="shared" si="10"/>
        <v>0</v>
      </c>
      <c r="L384" s="33">
        <f t="shared" si="11"/>
        <v>0.77050000000000007</v>
      </c>
      <c r="M384" s="33">
        <v>0.08</v>
      </c>
      <c r="N384" s="33">
        <v>5.8300000000000088E-2</v>
      </c>
      <c r="O384" s="33">
        <v>0</v>
      </c>
    </row>
    <row r="385" spans="1:15" x14ac:dyDescent="0.3">
      <c r="A385">
        <v>95904</v>
      </c>
      <c r="B385" t="s">
        <v>389</v>
      </c>
      <c r="C385" s="32">
        <v>101581371</v>
      </c>
      <c r="D385" s="32">
        <v>101581371</v>
      </c>
      <c r="E385" s="32">
        <v>5990176</v>
      </c>
      <c r="F385" s="32">
        <f>_xlfn.IFNA(VLOOKUP($A385,'311 &amp; 313 expiration'!A:C,2,FALSE),0)</f>
        <v>0</v>
      </c>
      <c r="G385" s="32">
        <f>_xlfn.IFNA(VLOOKUP($A385,'311 &amp; 313 expiration'!A:C,3,FALSE),0)</f>
        <v>0</v>
      </c>
      <c r="H385" s="33">
        <v>0.77050000000000007</v>
      </c>
      <c r="I385" s="33">
        <v>0.63219999999999998</v>
      </c>
      <c r="J385" s="33">
        <v>0.63219999999999998</v>
      </c>
      <c r="K385" s="33">
        <f t="shared" si="10"/>
        <v>0</v>
      </c>
      <c r="L385" s="33">
        <f t="shared" si="11"/>
        <v>0.77050000000000007</v>
      </c>
      <c r="M385" s="33">
        <v>0.08</v>
      </c>
      <c r="N385" s="33">
        <v>5.8300000000000088E-2</v>
      </c>
      <c r="O385" s="33">
        <v>0</v>
      </c>
    </row>
    <row r="386" spans="1:15" x14ac:dyDescent="0.3">
      <c r="A386">
        <v>95905</v>
      </c>
      <c r="B386" t="s">
        <v>390</v>
      </c>
      <c r="C386" s="32">
        <v>1433164130</v>
      </c>
      <c r="D386" s="32">
        <v>1433164130</v>
      </c>
      <c r="E386" s="32">
        <v>168635962</v>
      </c>
      <c r="F386" s="32">
        <f>_xlfn.IFNA(VLOOKUP($A386,'311 &amp; 313 expiration'!A:C,2,FALSE),0)</f>
        <v>0</v>
      </c>
      <c r="G386" s="32">
        <f>_xlfn.IFNA(VLOOKUP($A386,'311 &amp; 313 expiration'!A:C,3,FALSE),0)</f>
        <v>0</v>
      </c>
      <c r="H386" s="33">
        <v>0.77050000000000007</v>
      </c>
      <c r="I386" s="33">
        <v>0.63219999999999998</v>
      </c>
      <c r="J386" s="33">
        <v>0.63219999999999998</v>
      </c>
      <c r="K386" s="33">
        <f t="shared" si="10"/>
        <v>0</v>
      </c>
      <c r="L386" s="33">
        <f t="shared" si="11"/>
        <v>0.77050000000000007</v>
      </c>
      <c r="M386" s="33">
        <v>0.08</v>
      </c>
      <c r="N386" s="33">
        <v>5.8300000000000088E-2</v>
      </c>
      <c r="O386" s="33">
        <v>0</v>
      </c>
    </row>
    <row r="387" spans="1:15" x14ac:dyDescent="0.3">
      <c r="A387">
        <v>96904</v>
      </c>
      <c r="B387" t="s">
        <v>391</v>
      </c>
      <c r="C387" s="32">
        <v>228275270</v>
      </c>
      <c r="D387" s="32">
        <v>228275270</v>
      </c>
      <c r="E387" s="32">
        <v>6512830</v>
      </c>
      <c r="F387" s="32">
        <f>_xlfn.IFNA(VLOOKUP($A387,'311 &amp; 313 expiration'!A:C,2,FALSE),0)</f>
        <v>0</v>
      </c>
      <c r="G387" s="32">
        <f>_xlfn.IFNA(VLOOKUP($A387,'311 &amp; 313 expiration'!A:C,3,FALSE),0)</f>
        <v>0</v>
      </c>
      <c r="H387" s="33">
        <v>0.77050000000000007</v>
      </c>
      <c r="I387" s="33">
        <v>0.63219999999999998</v>
      </c>
      <c r="J387" s="33">
        <v>0.63219999999999998</v>
      </c>
      <c r="K387" s="33">
        <f t="shared" ref="K387:K450" si="12">J387-I387</f>
        <v>0</v>
      </c>
      <c r="L387" s="33">
        <f t="shared" ref="L387:L450" si="13">H387-K387</f>
        <v>0.77050000000000007</v>
      </c>
      <c r="M387" s="33">
        <v>0.08</v>
      </c>
      <c r="N387" s="33">
        <v>5.8300000000000088E-2</v>
      </c>
      <c r="O387" s="33">
        <v>0</v>
      </c>
    </row>
    <row r="388" spans="1:15" x14ac:dyDescent="0.3">
      <c r="A388">
        <v>96905</v>
      </c>
      <c r="B388" t="s">
        <v>392</v>
      </c>
      <c r="C388" s="32">
        <v>98271969</v>
      </c>
      <c r="D388" s="32">
        <v>98271969</v>
      </c>
      <c r="E388" s="32">
        <v>2885244</v>
      </c>
      <c r="F388" s="32">
        <f>_xlfn.IFNA(VLOOKUP($A388,'311 &amp; 313 expiration'!A:C,2,FALSE),0)</f>
        <v>0</v>
      </c>
      <c r="G388" s="32">
        <f>_xlfn.IFNA(VLOOKUP($A388,'311 &amp; 313 expiration'!A:C,3,FALSE),0)</f>
        <v>0</v>
      </c>
      <c r="H388" s="33">
        <v>0.80220000000000002</v>
      </c>
      <c r="I388" s="33">
        <v>0.63219999999999998</v>
      </c>
      <c r="J388" s="33">
        <v>0.63219999999999998</v>
      </c>
      <c r="K388" s="33">
        <f t="shared" si="12"/>
        <v>0</v>
      </c>
      <c r="L388" s="33">
        <f t="shared" si="13"/>
        <v>0.80220000000000002</v>
      </c>
      <c r="M388" s="33">
        <v>0.08</v>
      </c>
      <c r="N388" s="33">
        <v>0.09</v>
      </c>
      <c r="O388" s="33">
        <v>2.7755575615628914E-17</v>
      </c>
    </row>
    <row r="389" spans="1:15" x14ac:dyDescent="0.3">
      <c r="A389">
        <v>97902</v>
      </c>
      <c r="B389" t="s">
        <v>393</v>
      </c>
      <c r="C389" s="32">
        <v>618365920</v>
      </c>
      <c r="D389" s="32">
        <v>618365920</v>
      </c>
      <c r="E389" s="32">
        <v>74557834</v>
      </c>
      <c r="F389" s="32">
        <f>_xlfn.IFNA(VLOOKUP($A389,'311 &amp; 313 expiration'!A:C,2,FALSE),0)</f>
        <v>0</v>
      </c>
      <c r="G389" s="32">
        <f>_xlfn.IFNA(VLOOKUP($A389,'311 &amp; 313 expiration'!A:C,3,FALSE),0)</f>
        <v>0</v>
      </c>
      <c r="H389" s="33">
        <v>0.74180000000000001</v>
      </c>
      <c r="I389" s="33">
        <v>0.60350000000000004</v>
      </c>
      <c r="J389" s="33">
        <v>0.60350000000000004</v>
      </c>
      <c r="K389" s="33">
        <f t="shared" si="12"/>
        <v>0</v>
      </c>
      <c r="L389" s="33">
        <f t="shared" si="13"/>
        <v>0.74180000000000001</v>
      </c>
      <c r="M389" s="33">
        <v>0.08</v>
      </c>
      <c r="N389" s="33">
        <v>5.8299999999999977E-2</v>
      </c>
      <c r="O389" s="33">
        <v>0</v>
      </c>
    </row>
    <row r="390" spans="1:15" x14ac:dyDescent="0.3">
      <c r="A390">
        <v>97903</v>
      </c>
      <c r="B390" t="s">
        <v>394</v>
      </c>
      <c r="C390" s="32">
        <v>416298764</v>
      </c>
      <c r="D390" s="32">
        <v>416298764</v>
      </c>
      <c r="E390" s="32">
        <v>49265500</v>
      </c>
      <c r="F390" s="32">
        <f>_xlfn.IFNA(VLOOKUP($A390,'311 &amp; 313 expiration'!A:C,2,FALSE),0)</f>
        <v>0</v>
      </c>
      <c r="G390" s="32">
        <f>_xlfn.IFNA(VLOOKUP($A390,'311 &amp; 313 expiration'!A:C,3,FALSE),0)</f>
        <v>0</v>
      </c>
      <c r="H390" s="33">
        <v>0.75519999999999998</v>
      </c>
      <c r="I390" s="33">
        <v>0.6169</v>
      </c>
      <c r="J390" s="33">
        <v>0.6169</v>
      </c>
      <c r="K390" s="33">
        <f t="shared" si="12"/>
        <v>0</v>
      </c>
      <c r="L390" s="33">
        <f t="shared" si="13"/>
        <v>0.75519999999999998</v>
      </c>
      <c r="M390" s="33">
        <v>0.08</v>
      </c>
      <c r="N390" s="33">
        <v>5.8299999999999977E-2</v>
      </c>
      <c r="O390" s="33">
        <v>0</v>
      </c>
    </row>
    <row r="391" spans="1:15" x14ac:dyDescent="0.3">
      <c r="A391">
        <v>98901</v>
      </c>
      <c r="B391" t="s">
        <v>395</v>
      </c>
      <c r="C391" s="32">
        <v>362592982</v>
      </c>
      <c r="D391" s="32">
        <v>362592982</v>
      </c>
      <c r="E391" s="32">
        <v>17684820</v>
      </c>
      <c r="F391" s="32">
        <f>_xlfn.IFNA(VLOOKUP($A391,'311 &amp; 313 expiration'!A:C,2,FALSE),0)</f>
        <v>0</v>
      </c>
      <c r="G391" s="32">
        <f>_xlfn.IFNA(VLOOKUP($A391,'311 &amp; 313 expiration'!A:C,3,FALSE),0)</f>
        <v>0</v>
      </c>
      <c r="H391" s="33">
        <v>0.69220000000000004</v>
      </c>
      <c r="I391" s="33">
        <v>0.63219999999999998</v>
      </c>
      <c r="J391" s="33">
        <v>0.63219999999999998</v>
      </c>
      <c r="K391" s="33">
        <f t="shared" si="12"/>
        <v>0</v>
      </c>
      <c r="L391" s="33">
        <f t="shared" si="13"/>
        <v>0.69220000000000004</v>
      </c>
      <c r="M391" s="33">
        <v>6.0000000000000053E-2</v>
      </c>
      <c r="N391" s="33">
        <v>0</v>
      </c>
      <c r="O391" s="33">
        <v>0</v>
      </c>
    </row>
    <row r="392" spans="1:15" x14ac:dyDescent="0.3">
      <c r="A392">
        <v>98903</v>
      </c>
      <c r="B392" t="s">
        <v>396</v>
      </c>
      <c r="C392" s="32">
        <v>152939830</v>
      </c>
      <c r="D392" s="32">
        <v>152712298</v>
      </c>
      <c r="E392" s="32">
        <v>3169460</v>
      </c>
      <c r="F392" s="32">
        <f>_xlfn.IFNA(VLOOKUP($A392,'311 &amp; 313 expiration'!A:C,2,FALSE),0)</f>
        <v>0</v>
      </c>
      <c r="G392" s="32">
        <f>_xlfn.IFNA(VLOOKUP($A392,'311 &amp; 313 expiration'!A:C,3,FALSE),0)</f>
        <v>0</v>
      </c>
      <c r="H392" s="33">
        <v>0.80220000000000002</v>
      </c>
      <c r="I392" s="33">
        <v>0.63219999999999998</v>
      </c>
      <c r="J392" s="33">
        <v>0.63219999999999998</v>
      </c>
      <c r="K392" s="33">
        <f t="shared" si="12"/>
        <v>0</v>
      </c>
      <c r="L392" s="33">
        <f t="shared" si="13"/>
        <v>0.80220000000000002</v>
      </c>
      <c r="M392" s="33">
        <v>0.08</v>
      </c>
      <c r="N392" s="33">
        <v>0.09</v>
      </c>
      <c r="O392" s="33">
        <v>2.7755575615628914E-17</v>
      </c>
    </row>
    <row r="393" spans="1:15" x14ac:dyDescent="0.3">
      <c r="A393">
        <v>98904</v>
      </c>
      <c r="B393" t="s">
        <v>397</v>
      </c>
      <c r="C393" s="32">
        <v>406780364</v>
      </c>
      <c r="D393" s="32">
        <v>406780364</v>
      </c>
      <c r="E393" s="32">
        <v>33918310</v>
      </c>
      <c r="F393" s="32">
        <f>_xlfn.IFNA(VLOOKUP($A393,'311 &amp; 313 expiration'!A:C,2,FALSE),0)</f>
        <v>0</v>
      </c>
      <c r="G393" s="32">
        <f>_xlfn.IFNA(VLOOKUP($A393,'311 &amp; 313 expiration'!A:C,3,FALSE),0)</f>
        <v>0</v>
      </c>
      <c r="H393" s="33">
        <v>0.77050000000000007</v>
      </c>
      <c r="I393" s="33">
        <v>0.63219999999999998</v>
      </c>
      <c r="J393" s="33">
        <v>0.63219999999999998</v>
      </c>
      <c r="K393" s="33">
        <f t="shared" si="12"/>
        <v>0</v>
      </c>
      <c r="L393" s="33">
        <f t="shared" si="13"/>
        <v>0.77050000000000007</v>
      </c>
      <c r="M393" s="33">
        <v>0.08</v>
      </c>
      <c r="N393" s="33">
        <v>5.8300000000000088E-2</v>
      </c>
      <c r="O393" s="33">
        <v>0</v>
      </c>
    </row>
    <row r="394" spans="1:15" x14ac:dyDescent="0.3">
      <c r="A394">
        <v>99902</v>
      </c>
      <c r="B394" t="s">
        <v>398</v>
      </c>
      <c r="C394" s="32">
        <v>222808436</v>
      </c>
      <c r="D394" s="32">
        <v>222808436</v>
      </c>
      <c r="E394" s="32">
        <v>3957608</v>
      </c>
      <c r="F394" s="32">
        <f>_xlfn.IFNA(VLOOKUP($A394,'311 &amp; 313 expiration'!A:C,2,FALSE),0)</f>
        <v>0</v>
      </c>
      <c r="G394" s="32">
        <f>_xlfn.IFNA(VLOOKUP($A394,'311 &amp; 313 expiration'!A:C,3,FALSE),0)</f>
        <v>0</v>
      </c>
      <c r="H394" s="33">
        <v>0.66920000000000002</v>
      </c>
      <c r="I394" s="33">
        <v>0.61920000000000008</v>
      </c>
      <c r="J394" s="33">
        <v>0.61920000000000008</v>
      </c>
      <c r="K394" s="33">
        <f t="shared" si="12"/>
        <v>0</v>
      </c>
      <c r="L394" s="33">
        <f t="shared" si="13"/>
        <v>0.66920000000000002</v>
      </c>
      <c r="M394" s="33">
        <v>4.9999999999999933E-2</v>
      </c>
      <c r="N394" s="33">
        <v>0</v>
      </c>
      <c r="O394" s="33">
        <v>0</v>
      </c>
    </row>
    <row r="395" spans="1:15" x14ac:dyDescent="0.3">
      <c r="A395">
        <v>99903</v>
      </c>
      <c r="B395" t="s">
        <v>399</v>
      </c>
      <c r="C395" s="32">
        <v>369886904</v>
      </c>
      <c r="D395" s="32">
        <v>369886904</v>
      </c>
      <c r="E395" s="32">
        <v>8602380</v>
      </c>
      <c r="F395" s="32">
        <f>_xlfn.IFNA(VLOOKUP($A395,'311 &amp; 313 expiration'!A:C,2,FALSE),0)</f>
        <v>0</v>
      </c>
      <c r="G395" s="32">
        <f>_xlfn.IFNA(VLOOKUP($A395,'311 &amp; 313 expiration'!A:C,3,FALSE),0)</f>
        <v>0</v>
      </c>
      <c r="H395" s="33">
        <v>0.68220000000000003</v>
      </c>
      <c r="I395" s="33">
        <v>0.63219999999999998</v>
      </c>
      <c r="J395" s="33">
        <v>0.63219999999999998</v>
      </c>
      <c r="K395" s="33">
        <f t="shared" si="12"/>
        <v>0</v>
      </c>
      <c r="L395" s="33">
        <f t="shared" si="13"/>
        <v>0.68220000000000003</v>
      </c>
      <c r="M395" s="33">
        <v>5.0000000000000044E-2</v>
      </c>
      <c r="N395" s="33">
        <v>0</v>
      </c>
      <c r="O395" s="33">
        <v>0</v>
      </c>
    </row>
    <row r="396" spans="1:15" x14ac:dyDescent="0.3">
      <c r="A396">
        <v>100903</v>
      </c>
      <c r="B396" t="s">
        <v>400</v>
      </c>
      <c r="C396" s="32">
        <v>530188062</v>
      </c>
      <c r="D396" s="32">
        <v>519605552</v>
      </c>
      <c r="E396" s="32">
        <v>108886316</v>
      </c>
      <c r="F396" s="32">
        <f>_xlfn.IFNA(VLOOKUP($A396,'311 &amp; 313 expiration'!A:C,2,FALSE),0)</f>
        <v>0</v>
      </c>
      <c r="G396" s="32">
        <f>_xlfn.IFNA(VLOOKUP($A396,'311 &amp; 313 expiration'!A:C,3,FALSE),0)</f>
        <v>0</v>
      </c>
      <c r="H396" s="33">
        <v>0.76219999999999999</v>
      </c>
      <c r="I396" s="33">
        <v>0.63219999999999998</v>
      </c>
      <c r="J396" s="33">
        <v>0.63219999999999998</v>
      </c>
      <c r="K396" s="33">
        <f t="shared" si="12"/>
        <v>0</v>
      </c>
      <c r="L396" s="33">
        <f t="shared" si="13"/>
        <v>0.76219999999999999</v>
      </c>
      <c r="M396" s="33">
        <v>0.08</v>
      </c>
      <c r="N396" s="33">
        <v>0.05</v>
      </c>
      <c r="O396" s="33">
        <v>0</v>
      </c>
    </row>
    <row r="397" spans="1:15" x14ac:dyDescent="0.3">
      <c r="A397">
        <v>100904</v>
      </c>
      <c r="B397" t="s">
        <v>401</v>
      </c>
      <c r="C397" s="32">
        <v>1024565625</v>
      </c>
      <c r="D397" s="32">
        <v>1024565625</v>
      </c>
      <c r="E397" s="32">
        <v>180967742</v>
      </c>
      <c r="F397" s="32">
        <f>_xlfn.IFNA(VLOOKUP($A397,'311 &amp; 313 expiration'!A:C,2,FALSE),0)</f>
        <v>0</v>
      </c>
      <c r="G397" s="32">
        <f>_xlfn.IFNA(VLOOKUP($A397,'311 &amp; 313 expiration'!A:C,3,FALSE),0)</f>
        <v>0</v>
      </c>
      <c r="H397" s="33">
        <v>0.77050000000000007</v>
      </c>
      <c r="I397" s="33">
        <v>0.63219999999999998</v>
      </c>
      <c r="J397" s="33">
        <v>0.63219999999999998</v>
      </c>
      <c r="K397" s="33">
        <f t="shared" si="12"/>
        <v>0</v>
      </c>
      <c r="L397" s="33">
        <f t="shared" si="13"/>
        <v>0.77050000000000007</v>
      </c>
      <c r="M397" s="33">
        <v>0.08</v>
      </c>
      <c r="N397" s="33">
        <v>5.8300000000000088E-2</v>
      </c>
      <c r="O397" s="33">
        <v>0</v>
      </c>
    </row>
    <row r="398" spans="1:15" x14ac:dyDescent="0.3">
      <c r="A398">
        <v>100905</v>
      </c>
      <c r="B398" t="s">
        <v>402</v>
      </c>
      <c r="C398" s="32">
        <v>1432009046</v>
      </c>
      <c r="D398" s="32">
        <v>1374389746</v>
      </c>
      <c r="E398" s="32">
        <v>339413312</v>
      </c>
      <c r="F398" s="32">
        <f>_xlfn.IFNA(VLOOKUP($A398,'311 &amp; 313 expiration'!A:C,2,FALSE),0)</f>
        <v>0</v>
      </c>
      <c r="G398" s="32">
        <f>_xlfn.IFNA(VLOOKUP($A398,'311 &amp; 313 expiration'!A:C,3,FALSE),0)</f>
        <v>0</v>
      </c>
      <c r="H398" s="33">
        <v>0.66690000000000005</v>
      </c>
      <c r="I398" s="33">
        <v>0.6169</v>
      </c>
      <c r="J398" s="33">
        <v>0.6169</v>
      </c>
      <c r="K398" s="33">
        <f t="shared" si="12"/>
        <v>0</v>
      </c>
      <c r="L398" s="33">
        <f t="shared" si="13"/>
        <v>0.66690000000000005</v>
      </c>
      <c r="M398" s="33">
        <v>5.0000000000000044E-2</v>
      </c>
      <c r="N398" s="33">
        <v>0</v>
      </c>
      <c r="O398" s="33">
        <v>0</v>
      </c>
    </row>
    <row r="399" spans="1:15" x14ac:dyDescent="0.3">
      <c r="A399">
        <v>100907</v>
      </c>
      <c r="B399" t="s">
        <v>403</v>
      </c>
      <c r="C399" s="32">
        <v>1388344854</v>
      </c>
      <c r="D399" s="32">
        <v>1388344854</v>
      </c>
      <c r="E399" s="32">
        <v>391297742</v>
      </c>
      <c r="F399" s="32">
        <f>_xlfn.IFNA(VLOOKUP($A399,'311 &amp; 313 expiration'!A:C,2,FALSE),0)</f>
        <v>0</v>
      </c>
      <c r="G399" s="32">
        <f>_xlfn.IFNA(VLOOKUP($A399,'311 &amp; 313 expiration'!A:C,3,FALSE),0)</f>
        <v>0</v>
      </c>
      <c r="H399" s="33">
        <v>0.66920000000000002</v>
      </c>
      <c r="I399" s="33">
        <v>0.61920000000000008</v>
      </c>
      <c r="J399" s="33">
        <v>0.61920000000000008</v>
      </c>
      <c r="K399" s="33">
        <f t="shared" si="12"/>
        <v>0</v>
      </c>
      <c r="L399" s="33">
        <f t="shared" si="13"/>
        <v>0.66920000000000002</v>
      </c>
      <c r="M399" s="33">
        <v>4.9999999999999933E-2</v>
      </c>
      <c r="N399" s="33">
        <v>0</v>
      </c>
      <c r="O399" s="33">
        <v>0</v>
      </c>
    </row>
    <row r="400" spans="1:15" x14ac:dyDescent="0.3">
      <c r="A400">
        <v>100908</v>
      </c>
      <c r="B400" t="s">
        <v>404</v>
      </c>
      <c r="C400" s="32">
        <v>329167967</v>
      </c>
      <c r="D400" s="32">
        <v>329167967</v>
      </c>
      <c r="E400" s="32">
        <v>29417340</v>
      </c>
      <c r="F400" s="32">
        <f>_xlfn.IFNA(VLOOKUP($A400,'311 &amp; 313 expiration'!A:C,2,FALSE),0)</f>
        <v>0</v>
      </c>
      <c r="G400" s="32">
        <f>_xlfn.IFNA(VLOOKUP($A400,'311 &amp; 313 expiration'!A:C,3,FALSE),0)</f>
        <v>0</v>
      </c>
      <c r="H400" s="33">
        <v>0.77050000000000007</v>
      </c>
      <c r="I400" s="33">
        <v>0.63219999999999998</v>
      </c>
      <c r="J400" s="33">
        <v>0.63219999999999998</v>
      </c>
      <c r="K400" s="33">
        <f t="shared" si="12"/>
        <v>0</v>
      </c>
      <c r="L400" s="33">
        <f t="shared" si="13"/>
        <v>0.77050000000000007</v>
      </c>
      <c r="M400" s="33">
        <v>0.08</v>
      </c>
      <c r="N400" s="33">
        <v>5.8300000000000088E-2</v>
      </c>
      <c r="O400" s="33">
        <v>0</v>
      </c>
    </row>
    <row r="401" spans="1:15" x14ac:dyDescent="0.3">
      <c r="A401">
        <v>101902</v>
      </c>
      <c r="B401" t="s">
        <v>405</v>
      </c>
      <c r="C401" s="32">
        <v>30174716342</v>
      </c>
      <c r="D401" s="32">
        <v>30174716342</v>
      </c>
      <c r="E401" s="32">
        <v>2586056904</v>
      </c>
      <c r="F401" s="32">
        <f>_xlfn.IFNA(VLOOKUP($A401,'311 &amp; 313 expiration'!A:C,2,FALSE),0)</f>
        <v>0</v>
      </c>
      <c r="G401" s="32">
        <f>_xlfn.IFNA(VLOOKUP($A401,'311 &amp; 313 expiration'!A:C,3,FALSE),0)</f>
        <v>0</v>
      </c>
      <c r="H401" s="33">
        <v>0.73150000000000004</v>
      </c>
      <c r="I401" s="33">
        <v>0.6169</v>
      </c>
      <c r="J401" s="33">
        <v>0.6169</v>
      </c>
      <c r="K401" s="33">
        <f t="shared" si="12"/>
        <v>0</v>
      </c>
      <c r="L401" s="33">
        <f t="shared" si="13"/>
        <v>0.73150000000000004</v>
      </c>
      <c r="M401" s="33">
        <v>0.08</v>
      </c>
      <c r="N401" s="33">
        <v>3.4600000000000034E-2</v>
      </c>
      <c r="O401" s="33">
        <v>0</v>
      </c>
    </row>
    <row r="402" spans="1:15" x14ac:dyDescent="0.3">
      <c r="A402">
        <v>101903</v>
      </c>
      <c r="B402" t="s">
        <v>406</v>
      </c>
      <c r="C402" s="32">
        <v>18361450646</v>
      </c>
      <c r="D402" s="32">
        <v>18361450646</v>
      </c>
      <c r="E402" s="32">
        <v>2044183620</v>
      </c>
      <c r="F402" s="32">
        <f>_xlfn.IFNA(VLOOKUP($A402,'311 &amp; 313 expiration'!A:C,2,FALSE),0)</f>
        <v>0</v>
      </c>
      <c r="G402" s="32">
        <f>_xlfn.IFNA(VLOOKUP($A402,'311 &amp; 313 expiration'!A:C,3,FALSE),0)</f>
        <v>0</v>
      </c>
      <c r="H402" s="33">
        <v>0.80220000000000002</v>
      </c>
      <c r="I402" s="33">
        <v>0.63219999999999998</v>
      </c>
      <c r="J402" s="33">
        <v>0.63219999999999998</v>
      </c>
      <c r="K402" s="33">
        <f t="shared" si="12"/>
        <v>0</v>
      </c>
      <c r="L402" s="33">
        <f t="shared" si="13"/>
        <v>0.80220000000000002</v>
      </c>
      <c r="M402" s="33">
        <v>0.08</v>
      </c>
      <c r="N402" s="33">
        <v>0.09</v>
      </c>
      <c r="O402" s="33">
        <v>2.7755575615628914E-17</v>
      </c>
    </row>
    <row r="403" spans="1:15" x14ac:dyDescent="0.3">
      <c r="A403">
        <v>101905</v>
      </c>
      <c r="B403" t="s">
        <v>407</v>
      </c>
      <c r="C403" s="32">
        <v>5014678575</v>
      </c>
      <c r="D403" s="32">
        <v>5014678575</v>
      </c>
      <c r="E403" s="32">
        <v>506740980</v>
      </c>
      <c r="F403" s="32">
        <f>_xlfn.IFNA(VLOOKUP($A403,'311 &amp; 313 expiration'!A:C,2,FALSE),0)</f>
        <v>0</v>
      </c>
      <c r="G403" s="32">
        <f>_xlfn.IFNA(VLOOKUP($A403,'311 &amp; 313 expiration'!A:C,3,FALSE),0)</f>
        <v>0</v>
      </c>
      <c r="H403" s="33">
        <v>0.67880000000000007</v>
      </c>
      <c r="I403" s="33">
        <v>0.62880000000000003</v>
      </c>
      <c r="J403" s="33">
        <v>0.62880000000000003</v>
      </c>
      <c r="K403" s="33">
        <f t="shared" si="12"/>
        <v>0</v>
      </c>
      <c r="L403" s="33">
        <f t="shared" si="13"/>
        <v>0.67880000000000007</v>
      </c>
      <c r="M403" s="33">
        <v>5.0000000000000044E-2</v>
      </c>
      <c r="N403" s="33">
        <v>0</v>
      </c>
      <c r="O403" s="33">
        <v>0</v>
      </c>
    </row>
    <row r="404" spans="1:15" x14ac:dyDescent="0.3">
      <c r="A404">
        <v>101906</v>
      </c>
      <c r="B404" t="s">
        <v>408</v>
      </c>
      <c r="C404" s="32">
        <v>3301887879</v>
      </c>
      <c r="D404" s="32">
        <v>3301817879</v>
      </c>
      <c r="E404" s="32">
        <v>581233800</v>
      </c>
      <c r="F404" s="32">
        <f>_xlfn.IFNA(VLOOKUP($A404,'311 &amp; 313 expiration'!A:C,2,FALSE),0)</f>
        <v>0</v>
      </c>
      <c r="G404" s="32">
        <f>_xlfn.IFNA(VLOOKUP($A404,'311 &amp; 313 expiration'!A:C,3,FALSE),0)</f>
        <v>0</v>
      </c>
      <c r="H404" s="33">
        <v>0.74409999999999998</v>
      </c>
      <c r="I404" s="33">
        <v>0.60580000000000001</v>
      </c>
      <c r="J404" s="33">
        <v>0.60580000000000001</v>
      </c>
      <c r="K404" s="33">
        <f t="shared" si="12"/>
        <v>0</v>
      </c>
      <c r="L404" s="33">
        <f t="shared" si="13"/>
        <v>0.74409999999999998</v>
      </c>
      <c r="M404" s="33">
        <v>0.08</v>
      </c>
      <c r="N404" s="33">
        <v>5.8299999999999977E-2</v>
      </c>
      <c r="O404" s="33">
        <v>0</v>
      </c>
    </row>
    <row r="405" spans="1:15" x14ac:dyDescent="0.3">
      <c r="A405">
        <v>101907</v>
      </c>
      <c r="B405" t="s">
        <v>409</v>
      </c>
      <c r="C405" s="32">
        <v>77718281605</v>
      </c>
      <c r="D405" s="32">
        <v>72939592401</v>
      </c>
      <c r="E405" s="32">
        <v>20059695686</v>
      </c>
      <c r="F405" s="32">
        <f>_xlfn.IFNA(VLOOKUP($A405,'311 &amp; 313 expiration'!A:C,2,FALSE),0)</f>
        <v>0</v>
      </c>
      <c r="G405" s="32">
        <f>_xlfn.IFNA(VLOOKUP($A405,'311 &amp; 313 expiration'!A:C,3,FALSE),0)</f>
        <v>0</v>
      </c>
      <c r="H405" s="33">
        <v>0.66690000000000005</v>
      </c>
      <c r="I405" s="33">
        <v>0.6169</v>
      </c>
      <c r="J405" s="33">
        <v>0.6169</v>
      </c>
      <c r="K405" s="33">
        <f t="shared" si="12"/>
        <v>0</v>
      </c>
      <c r="L405" s="33">
        <f t="shared" si="13"/>
        <v>0.66690000000000005</v>
      </c>
      <c r="M405" s="33">
        <v>5.0000000000000044E-2</v>
      </c>
      <c r="N405" s="33">
        <v>0</v>
      </c>
      <c r="O405" s="33">
        <v>0</v>
      </c>
    </row>
    <row r="406" spans="1:15" x14ac:dyDescent="0.3">
      <c r="A406">
        <v>101908</v>
      </c>
      <c r="B406" t="s">
        <v>410</v>
      </c>
      <c r="C406" s="32">
        <v>13255541782</v>
      </c>
      <c r="D406" s="32">
        <v>12928143711</v>
      </c>
      <c r="E406" s="32">
        <v>1580574268</v>
      </c>
      <c r="F406" s="32">
        <f>_xlfn.IFNA(VLOOKUP($A406,'311 &amp; 313 expiration'!A:C,2,FALSE),0)</f>
        <v>0</v>
      </c>
      <c r="G406" s="32">
        <f>_xlfn.IFNA(VLOOKUP($A406,'311 &amp; 313 expiration'!A:C,3,FALSE),0)</f>
        <v>0</v>
      </c>
      <c r="H406" s="33">
        <v>0.86890000000000001</v>
      </c>
      <c r="I406" s="33">
        <v>0.63219999999999998</v>
      </c>
      <c r="J406" s="33">
        <v>0.63219999999999998</v>
      </c>
      <c r="K406" s="33">
        <f t="shared" si="12"/>
        <v>0</v>
      </c>
      <c r="L406" s="33">
        <f t="shared" si="13"/>
        <v>0.86890000000000001</v>
      </c>
      <c r="M406" s="33">
        <v>0.08</v>
      </c>
      <c r="N406" s="33">
        <v>0.09</v>
      </c>
      <c r="O406" s="33">
        <v>6.6700000000000009E-2</v>
      </c>
    </row>
    <row r="407" spans="1:15" x14ac:dyDescent="0.3">
      <c r="A407">
        <v>101910</v>
      </c>
      <c r="B407" t="s">
        <v>411</v>
      </c>
      <c r="C407" s="32">
        <v>12095282823</v>
      </c>
      <c r="D407" s="32">
        <v>11902492969</v>
      </c>
      <c r="E407" s="32">
        <v>1213896054</v>
      </c>
      <c r="F407" s="32">
        <f>_xlfn.IFNA(VLOOKUP($A407,'311 &amp; 313 expiration'!A:C,2,FALSE),0)</f>
        <v>0</v>
      </c>
      <c r="G407" s="32">
        <f>_xlfn.IFNA(VLOOKUP($A407,'311 &amp; 313 expiration'!A:C,3,FALSE),0)</f>
        <v>0</v>
      </c>
      <c r="H407" s="33">
        <v>0.87550000000000006</v>
      </c>
      <c r="I407" s="33">
        <v>0.62590000000000001</v>
      </c>
      <c r="J407" s="33">
        <v>0.62590000000000001</v>
      </c>
      <c r="K407" s="33">
        <f t="shared" si="12"/>
        <v>0</v>
      </c>
      <c r="L407" s="33">
        <f t="shared" si="13"/>
        <v>0.87550000000000006</v>
      </c>
      <c r="M407" s="33">
        <v>0.08</v>
      </c>
      <c r="N407" s="33">
        <v>0.09</v>
      </c>
      <c r="O407" s="33">
        <v>7.9600000000000032E-2</v>
      </c>
    </row>
    <row r="408" spans="1:15" x14ac:dyDescent="0.3">
      <c r="A408">
        <v>101911</v>
      </c>
      <c r="B408" t="s">
        <v>412</v>
      </c>
      <c r="C408" s="32">
        <v>18898927160</v>
      </c>
      <c r="D408" s="32">
        <v>18670961521</v>
      </c>
      <c r="E408" s="32">
        <v>1982763308</v>
      </c>
      <c r="F408" s="32">
        <f>_xlfn.IFNA(VLOOKUP($A408,'311 &amp; 313 expiration'!A:C,2,FALSE),0)</f>
        <v>1042000000</v>
      </c>
      <c r="G408" s="32">
        <f>_xlfn.IFNA(VLOOKUP($A408,'311 &amp; 313 expiration'!A:C,3,FALSE),0)</f>
        <v>0</v>
      </c>
      <c r="H408" s="33">
        <v>0.745</v>
      </c>
      <c r="I408" s="33">
        <v>0.61670000000000003</v>
      </c>
      <c r="J408" s="33">
        <v>0.61670000000000003</v>
      </c>
      <c r="K408" s="33">
        <f t="shared" si="12"/>
        <v>0</v>
      </c>
      <c r="L408" s="33">
        <f t="shared" si="13"/>
        <v>0.745</v>
      </c>
      <c r="M408" s="33">
        <v>0.08</v>
      </c>
      <c r="N408" s="33">
        <v>4.8299999999999968E-2</v>
      </c>
      <c r="O408" s="33">
        <v>0</v>
      </c>
    </row>
    <row r="409" spans="1:15" x14ac:dyDescent="0.3">
      <c r="A409">
        <v>101912</v>
      </c>
      <c r="B409" t="s">
        <v>413</v>
      </c>
      <c r="C409" s="32">
        <v>236178469210</v>
      </c>
      <c r="D409" s="32">
        <v>225435236435</v>
      </c>
      <c r="E409" s="32">
        <v>38112700704</v>
      </c>
      <c r="F409" s="32">
        <f>_xlfn.IFNA(VLOOKUP($A409,'311 &amp; 313 expiration'!A:C,2,FALSE),0)</f>
        <v>0</v>
      </c>
      <c r="G409" s="32">
        <f>_xlfn.IFNA(VLOOKUP($A409,'311 &amp; 313 expiration'!A:C,3,FALSE),0)</f>
        <v>0</v>
      </c>
      <c r="H409" s="33">
        <v>0.71160000000000001</v>
      </c>
      <c r="I409" s="33">
        <v>0.63219999999999998</v>
      </c>
      <c r="J409" s="33">
        <v>0.63219999999999998</v>
      </c>
      <c r="K409" s="33">
        <f t="shared" si="12"/>
        <v>0</v>
      </c>
      <c r="L409" s="33">
        <f t="shared" si="13"/>
        <v>0.71160000000000001</v>
      </c>
      <c r="M409" s="33">
        <v>7.9400000000000026E-2</v>
      </c>
      <c r="N409" s="33">
        <v>0</v>
      </c>
      <c r="O409" s="33">
        <v>0</v>
      </c>
    </row>
    <row r="410" spans="1:15" x14ac:dyDescent="0.3">
      <c r="A410">
        <v>101913</v>
      </c>
      <c r="B410" t="s">
        <v>414</v>
      </c>
      <c r="C410" s="32">
        <v>19516397189</v>
      </c>
      <c r="D410" s="32">
        <v>19516397189</v>
      </c>
      <c r="E410" s="32">
        <v>4123141020</v>
      </c>
      <c r="F410" s="32">
        <f>_xlfn.IFNA(VLOOKUP($A410,'311 &amp; 313 expiration'!A:C,2,FALSE),0)</f>
        <v>0</v>
      </c>
      <c r="G410" s="32">
        <f>_xlfn.IFNA(VLOOKUP($A410,'311 &amp; 313 expiration'!A:C,3,FALSE),0)</f>
        <v>0</v>
      </c>
      <c r="H410" s="33">
        <v>0.75519999999999998</v>
      </c>
      <c r="I410" s="33">
        <v>0.6169</v>
      </c>
      <c r="J410" s="33">
        <v>0.6169</v>
      </c>
      <c r="K410" s="33">
        <f t="shared" si="12"/>
        <v>0</v>
      </c>
      <c r="L410" s="33">
        <f t="shared" si="13"/>
        <v>0.75519999999999998</v>
      </c>
      <c r="M410" s="33">
        <v>0.08</v>
      </c>
      <c r="N410" s="33">
        <v>5.8299999999999977E-2</v>
      </c>
      <c r="O410" s="33">
        <v>0</v>
      </c>
    </row>
    <row r="411" spans="1:15" x14ac:dyDescent="0.3">
      <c r="A411">
        <v>101914</v>
      </c>
      <c r="B411" t="s">
        <v>415</v>
      </c>
      <c r="C411" s="32">
        <v>56937985429</v>
      </c>
      <c r="D411" s="32">
        <v>56937895004</v>
      </c>
      <c r="E411" s="32">
        <v>7044857814</v>
      </c>
      <c r="F411" s="32">
        <f>_xlfn.IFNA(VLOOKUP($A411,'311 &amp; 313 expiration'!A:C,2,FALSE),0)</f>
        <v>0</v>
      </c>
      <c r="G411" s="32">
        <f>_xlfn.IFNA(VLOOKUP($A411,'311 &amp; 313 expiration'!A:C,3,FALSE),0)</f>
        <v>539121716</v>
      </c>
      <c r="H411" s="33">
        <v>0.72710000000000008</v>
      </c>
      <c r="I411" s="33">
        <v>0.6169</v>
      </c>
      <c r="J411" s="33">
        <v>0.6169</v>
      </c>
      <c r="K411" s="33">
        <f t="shared" si="12"/>
        <v>0</v>
      </c>
      <c r="L411" s="33">
        <f t="shared" si="13"/>
        <v>0.72710000000000008</v>
      </c>
      <c r="M411" s="33">
        <v>0.08</v>
      </c>
      <c r="N411" s="33">
        <v>3.0200000000000074E-2</v>
      </c>
      <c r="O411" s="33">
        <v>0</v>
      </c>
    </row>
    <row r="412" spans="1:15" x14ac:dyDescent="0.3">
      <c r="A412">
        <v>101915</v>
      </c>
      <c r="B412" t="s">
        <v>416</v>
      </c>
      <c r="C412" s="32">
        <v>25852372144</v>
      </c>
      <c r="D412" s="32">
        <v>25852232144</v>
      </c>
      <c r="E412" s="32">
        <v>4651075544</v>
      </c>
      <c r="F412" s="32">
        <f>_xlfn.IFNA(VLOOKUP($A412,'311 &amp; 313 expiration'!A:C,2,FALSE),0)</f>
        <v>0</v>
      </c>
      <c r="G412" s="32">
        <f>_xlfn.IFNA(VLOOKUP($A412,'311 &amp; 313 expiration'!A:C,3,FALSE),0)</f>
        <v>0</v>
      </c>
      <c r="H412" s="33">
        <v>0.69690000000000007</v>
      </c>
      <c r="I412" s="33">
        <v>0.6169</v>
      </c>
      <c r="J412" s="33">
        <v>0.6169</v>
      </c>
      <c r="K412" s="33">
        <f t="shared" si="12"/>
        <v>0</v>
      </c>
      <c r="L412" s="33">
        <f t="shared" si="13"/>
        <v>0.69690000000000007</v>
      </c>
      <c r="M412" s="33">
        <v>0.08</v>
      </c>
      <c r="N412" s="33">
        <v>6.9388939039072284E-17</v>
      </c>
      <c r="O412" s="33">
        <v>0</v>
      </c>
    </row>
    <row r="413" spans="1:15" x14ac:dyDescent="0.3">
      <c r="A413">
        <v>101916</v>
      </c>
      <c r="B413" t="s">
        <v>417</v>
      </c>
      <c r="C413" s="32">
        <v>14942783091</v>
      </c>
      <c r="D413" s="32">
        <v>14638372926</v>
      </c>
      <c r="E413" s="32">
        <v>1483386310</v>
      </c>
      <c r="F413" s="32">
        <f>_xlfn.IFNA(VLOOKUP($A413,'311 &amp; 313 expiration'!A:C,2,FALSE),0)</f>
        <v>0</v>
      </c>
      <c r="G413" s="32">
        <f>_xlfn.IFNA(VLOOKUP($A413,'311 &amp; 313 expiration'!A:C,3,FALSE),0)</f>
        <v>0</v>
      </c>
      <c r="H413" s="33">
        <v>0.80220000000000002</v>
      </c>
      <c r="I413" s="33">
        <v>0.63219999999999998</v>
      </c>
      <c r="J413" s="33">
        <v>0.63219999999999998</v>
      </c>
      <c r="K413" s="33">
        <f t="shared" si="12"/>
        <v>0</v>
      </c>
      <c r="L413" s="33">
        <f t="shared" si="13"/>
        <v>0.80220000000000002</v>
      </c>
      <c r="M413" s="33">
        <v>0.08</v>
      </c>
      <c r="N413" s="33">
        <v>0.09</v>
      </c>
      <c r="O413" s="33">
        <v>2.7755575615628914E-17</v>
      </c>
    </row>
    <row r="414" spans="1:15" x14ac:dyDescent="0.3">
      <c r="A414">
        <v>101917</v>
      </c>
      <c r="B414" t="s">
        <v>418</v>
      </c>
      <c r="C414" s="32">
        <v>19596322864</v>
      </c>
      <c r="D414" s="32">
        <v>19185955093</v>
      </c>
      <c r="E414" s="32">
        <v>3683338240</v>
      </c>
      <c r="F414" s="32">
        <f>_xlfn.IFNA(VLOOKUP($A414,'311 &amp; 313 expiration'!A:C,2,FALSE),0)</f>
        <v>0</v>
      </c>
      <c r="G414" s="32">
        <f>_xlfn.IFNA(VLOOKUP($A414,'311 &amp; 313 expiration'!A:C,3,FALSE),0)</f>
        <v>0</v>
      </c>
      <c r="H414" s="33">
        <v>0.83220000000000005</v>
      </c>
      <c r="I414" s="33">
        <v>0.63219999999999998</v>
      </c>
      <c r="J414" s="33">
        <v>0.63219999999999998</v>
      </c>
      <c r="K414" s="33">
        <f t="shared" si="12"/>
        <v>0</v>
      </c>
      <c r="L414" s="33">
        <f t="shared" si="13"/>
        <v>0.83220000000000005</v>
      </c>
      <c r="M414" s="33">
        <v>0.08</v>
      </c>
      <c r="N414" s="33">
        <v>0.09</v>
      </c>
      <c r="O414" s="33">
        <v>3.0000000000000054E-2</v>
      </c>
    </row>
    <row r="415" spans="1:15" x14ac:dyDescent="0.3">
      <c r="A415">
        <v>101919</v>
      </c>
      <c r="B415" t="s">
        <v>419</v>
      </c>
      <c r="C415" s="32">
        <v>18675210545</v>
      </c>
      <c r="D415" s="32">
        <v>18675210545</v>
      </c>
      <c r="E415" s="32">
        <v>2557890088</v>
      </c>
      <c r="F415" s="32">
        <f>_xlfn.IFNA(VLOOKUP($A415,'311 &amp; 313 expiration'!A:C,2,FALSE),0)</f>
        <v>0</v>
      </c>
      <c r="G415" s="32">
        <f>_xlfn.IFNA(VLOOKUP($A415,'311 &amp; 313 expiration'!A:C,3,FALSE),0)</f>
        <v>0</v>
      </c>
      <c r="H415" s="33">
        <v>0.71689999999999998</v>
      </c>
      <c r="I415" s="33">
        <v>0.6169</v>
      </c>
      <c r="J415" s="33">
        <v>0.6169</v>
      </c>
      <c r="K415" s="33">
        <f t="shared" si="12"/>
        <v>0</v>
      </c>
      <c r="L415" s="33">
        <f t="shared" si="13"/>
        <v>0.71689999999999998</v>
      </c>
      <c r="M415" s="33">
        <v>0.08</v>
      </c>
      <c r="N415" s="33">
        <v>1.9999999999999976E-2</v>
      </c>
      <c r="O415" s="33">
        <v>0</v>
      </c>
    </row>
    <row r="416" spans="1:15" x14ac:dyDescent="0.3">
      <c r="A416">
        <v>101920</v>
      </c>
      <c r="B416" t="s">
        <v>420</v>
      </c>
      <c r="C416" s="32">
        <v>44874479404</v>
      </c>
      <c r="D416" s="32">
        <v>41706694599</v>
      </c>
      <c r="E416" s="32">
        <v>9130837596</v>
      </c>
      <c r="F416" s="32">
        <f>_xlfn.IFNA(VLOOKUP($A416,'311 &amp; 313 expiration'!A:C,2,FALSE),0)</f>
        <v>0</v>
      </c>
      <c r="G416" s="32">
        <f>_xlfn.IFNA(VLOOKUP($A416,'311 &amp; 313 expiration'!A:C,3,FALSE),0)</f>
        <v>0</v>
      </c>
      <c r="H416" s="33">
        <v>0.71860000000000002</v>
      </c>
      <c r="I416" s="33">
        <v>0.63219999999999998</v>
      </c>
      <c r="J416" s="33">
        <v>0.63219999999999998</v>
      </c>
      <c r="K416" s="33">
        <f t="shared" si="12"/>
        <v>0</v>
      </c>
      <c r="L416" s="33">
        <f t="shared" si="13"/>
        <v>0.71860000000000002</v>
      </c>
      <c r="M416" s="33">
        <v>0.08</v>
      </c>
      <c r="N416" s="33">
        <v>6.4000000000000307E-3</v>
      </c>
      <c r="O416" s="33">
        <v>0</v>
      </c>
    </row>
    <row r="417" spans="1:15" x14ac:dyDescent="0.3">
      <c r="A417">
        <v>101921</v>
      </c>
      <c r="B417" t="s">
        <v>421</v>
      </c>
      <c r="C417" s="32">
        <v>17443363793</v>
      </c>
      <c r="D417" s="32">
        <v>17443293793</v>
      </c>
      <c r="E417" s="32">
        <v>2083287380</v>
      </c>
      <c r="F417" s="32">
        <f>_xlfn.IFNA(VLOOKUP($A417,'311 &amp; 313 expiration'!A:C,2,FALSE),0)</f>
        <v>0</v>
      </c>
      <c r="G417" s="32">
        <f>_xlfn.IFNA(VLOOKUP($A417,'311 &amp; 313 expiration'!A:C,3,FALSE),0)</f>
        <v>0</v>
      </c>
      <c r="H417" s="33">
        <v>0.66690000000000005</v>
      </c>
      <c r="I417" s="33">
        <v>0.6169</v>
      </c>
      <c r="J417" s="33">
        <v>0.6169</v>
      </c>
      <c r="K417" s="33">
        <f t="shared" si="12"/>
        <v>0</v>
      </c>
      <c r="L417" s="33">
        <f t="shared" si="13"/>
        <v>0.66690000000000005</v>
      </c>
      <c r="M417" s="33">
        <v>5.0000000000000044E-2</v>
      </c>
      <c r="N417" s="33">
        <v>0</v>
      </c>
      <c r="O417" s="33">
        <v>0</v>
      </c>
    </row>
    <row r="418" spans="1:15" x14ac:dyDescent="0.3">
      <c r="A418">
        <v>101924</v>
      </c>
      <c r="B418" t="s">
        <v>422</v>
      </c>
      <c r="C418" s="32">
        <v>7654449972</v>
      </c>
      <c r="D418" s="32">
        <v>7494823313</v>
      </c>
      <c r="E418" s="32">
        <v>870686040</v>
      </c>
      <c r="F418" s="32">
        <f>_xlfn.IFNA(VLOOKUP($A418,'311 &amp; 313 expiration'!A:C,2,FALSE),0)</f>
        <v>0</v>
      </c>
      <c r="G418" s="32">
        <f>_xlfn.IFNA(VLOOKUP($A418,'311 &amp; 313 expiration'!A:C,3,FALSE),0)</f>
        <v>0</v>
      </c>
      <c r="H418" s="33">
        <v>0.75519999999999998</v>
      </c>
      <c r="I418" s="33">
        <v>0.6169</v>
      </c>
      <c r="J418" s="33">
        <v>0.6169</v>
      </c>
      <c r="K418" s="33">
        <f t="shared" si="12"/>
        <v>0</v>
      </c>
      <c r="L418" s="33">
        <f t="shared" si="13"/>
        <v>0.75519999999999998</v>
      </c>
      <c r="M418" s="33">
        <v>0.08</v>
      </c>
      <c r="N418" s="33">
        <v>5.8299999999999977E-2</v>
      </c>
      <c r="O418" s="33">
        <v>0</v>
      </c>
    </row>
    <row r="419" spans="1:15" x14ac:dyDescent="0.3">
      <c r="A419">
        <v>101925</v>
      </c>
      <c r="B419" t="s">
        <v>423</v>
      </c>
      <c r="C419" s="32">
        <v>1842626754</v>
      </c>
      <c r="D419" s="32">
        <v>1842626754</v>
      </c>
      <c r="E419" s="32">
        <v>328877864</v>
      </c>
      <c r="F419" s="32">
        <f>_xlfn.IFNA(VLOOKUP($A419,'311 &amp; 313 expiration'!A:C,2,FALSE),0)</f>
        <v>0</v>
      </c>
      <c r="G419" s="32">
        <f>_xlfn.IFNA(VLOOKUP($A419,'311 &amp; 313 expiration'!A:C,3,FALSE),0)</f>
        <v>0</v>
      </c>
      <c r="H419" s="33">
        <v>0.69690000000000007</v>
      </c>
      <c r="I419" s="33">
        <v>0.6169</v>
      </c>
      <c r="J419" s="33">
        <v>0.6169</v>
      </c>
      <c r="K419" s="33">
        <f t="shared" si="12"/>
        <v>0</v>
      </c>
      <c r="L419" s="33">
        <f t="shared" si="13"/>
        <v>0.69690000000000007</v>
      </c>
      <c r="M419" s="33">
        <v>0.08</v>
      </c>
      <c r="N419" s="33">
        <v>6.9388939039072284E-17</v>
      </c>
      <c r="O419" s="33">
        <v>0</v>
      </c>
    </row>
    <row r="420" spans="1:15" x14ac:dyDescent="0.3">
      <c r="A420">
        <v>102901</v>
      </c>
      <c r="B420" t="s">
        <v>424</v>
      </c>
      <c r="C420" s="32">
        <v>393948869</v>
      </c>
      <c r="D420" s="32">
        <v>382375113</v>
      </c>
      <c r="E420" s="32">
        <v>46928684</v>
      </c>
      <c r="F420" s="32">
        <f>_xlfn.IFNA(VLOOKUP($A420,'311 &amp; 313 expiration'!A:C,2,FALSE),0)</f>
        <v>0</v>
      </c>
      <c r="G420" s="32">
        <f>_xlfn.IFNA(VLOOKUP($A420,'311 &amp; 313 expiration'!A:C,3,FALSE),0)</f>
        <v>0</v>
      </c>
      <c r="H420" s="33">
        <v>0.64890000000000003</v>
      </c>
      <c r="I420" s="33">
        <v>0.56890000000000007</v>
      </c>
      <c r="J420" s="33">
        <v>0.56890000000000007</v>
      </c>
      <c r="K420" s="33">
        <f t="shared" si="12"/>
        <v>0</v>
      </c>
      <c r="L420" s="33">
        <f t="shared" si="13"/>
        <v>0.64890000000000003</v>
      </c>
      <c r="M420" s="33">
        <v>7.999999999999996E-2</v>
      </c>
      <c r="N420" s="33">
        <v>0</v>
      </c>
      <c r="O420" s="33">
        <v>0</v>
      </c>
    </row>
    <row r="421" spans="1:15" x14ac:dyDescent="0.3">
      <c r="A421">
        <v>102902</v>
      </c>
      <c r="B421" t="s">
        <v>425</v>
      </c>
      <c r="C421" s="32">
        <v>3220790179</v>
      </c>
      <c r="D421" s="32">
        <v>3094321793</v>
      </c>
      <c r="E421" s="32">
        <v>528051008</v>
      </c>
      <c r="F421" s="32">
        <f>_xlfn.IFNA(VLOOKUP($A421,'311 &amp; 313 expiration'!A:C,2,FALSE),0)</f>
        <v>0</v>
      </c>
      <c r="G421" s="32">
        <f>_xlfn.IFNA(VLOOKUP($A421,'311 &amp; 313 expiration'!A:C,3,FALSE),0)</f>
        <v>0</v>
      </c>
      <c r="H421" s="33">
        <v>0.6623</v>
      </c>
      <c r="I421" s="33">
        <v>0.61230000000000007</v>
      </c>
      <c r="J421" s="33">
        <v>0.61230000000000007</v>
      </c>
      <c r="K421" s="33">
        <f t="shared" si="12"/>
        <v>0</v>
      </c>
      <c r="L421" s="33">
        <f t="shared" si="13"/>
        <v>0.6623</v>
      </c>
      <c r="M421" s="33">
        <v>4.9999999999999933E-2</v>
      </c>
      <c r="N421" s="33">
        <v>0</v>
      </c>
      <c r="O421" s="33">
        <v>0</v>
      </c>
    </row>
    <row r="422" spans="1:15" x14ac:dyDescent="0.3">
      <c r="A422">
        <v>102903</v>
      </c>
      <c r="B422" t="s">
        <v>426</v>
      </c>
      <c r="C422" s="32">
        <v>804651518</v>
      </c>
      <c r="D422" s="32">
        <v>790659129</v>
      </c>
      <c r="E422" s="32">
        <v>57626120</v>
      </c>
      <c r="F422" s="32">
        <f>_xlfn.IFNA(VLOOKUP($A422,'311 &amp; 313 expiration'!A:C,2,FALSE),0)</f>
        <v>0</v>
      </c>
      <c r="G422" s="32">
        <f>_xlfn.IFNA(VLOOKUP($A422,'311 &amp; 313 expiration'!A:C,3,FALSE),0)</f>
        <v>0</v>
      </c>
      <c r="H422" s="33">
        <v>0.62440000000000007</v>
      </c>
      <c r="I422" s="33">
        <v>0.57440000000000002</v>
      </c>
      <c r="J422" s="33">
        <v>0.57440000000000002</v>
      </c>
      <c r="K422" s="33">
        <f t="shared" si="12"/>
        <v>0</v>
      </c>
      <c r="L422" s="33">
        <f t="shared" si="13"/>
        <v>0.62440000000000007</v>
      </c>
      <c r="M422" s="33">
        <v>5.0000000000000044E-2</v>
      </c>
      <c r="N422" s="33">
        <v>0</v>
      </c>
      <c r="O422" s="33">
        <v>0</v>
      </c>
    </row>
    <row r="423" spans="1:15" x14ac:dyDescent="0.3">
      <c r="A423">
        <v>102904</v>
      </c>
      <c r="B423" t="s">
        <v>427</v>
      </c>
      <c r="C423" s="32">
        <v>3611115345</v>
      </c>
      <c r="D423" s="32">
        <v>3431548260</v>
      </c>
      <c r="E423" s="32">
        <v>727363318</v>
      </c>
      <c r="F423" s="32">
        <f>_xlfn.IFNA(VLOOKUP($A423,'311 &amp; 313 expiration'!A:C,2,FALSE),0)</f>
        <v>0</v>
      </c>
      <c r="G423" s="32">
        <f>_xlfn.IFNA(VLOOKUP($A423,'311 &amp; 313 expiration'!A:C,3,FALSE),0)</f>
        <v>0</v>
      </c>
      <c r="H423" s="33">
        <v>0.68220000000000003</v>
      </c>
      <c r="I423" s="33">
        <v>0.63219999999999998</v>
      </c>
      <c r="J423" s="33">
        <v>0.63219999999999998</v>
      </c>
      <c r="K423" s="33">
        <f t="shared" si="12"/>
        <v>0</v>
      </c>
      <c r="L423" s="33">
        <f t="shared" si="13"/>
        <v>0.68220000000000003</v>
      </c>
      <c r="M423" s="33">
        <v>5.0000000000000044E-2</v>
      </c>
      <c r="N423" s="33">
        <v>0</v>
      </c>
      <c r="O423" s="33">
        <v>0</v>
      </c>
    </row>
    <row r="424" spans="1:15" x14ac:dyDescent="0.3">
      <c r="A424">
        <v>102905</v>
      </c>
      <c r="B424" t="s">
        <v>428</v>
      </c>
      <c r="C424" s="32">
        <v>253398509</v>
      </c>
      <c r="D424" s="32">
        <v>234300339</v>
      </c>
      <c r="E424" s="32">
        <v>80806380</v>
      </c>
      <c r="F424" s="32">
        <f>_xlfn.IFNA(VLOOKUP($A424,'311 &amp; 313 expiration'!A:C,2,FALSE),0)</f>
        <v>0</v>
      </c>
      <c r="G424" s="32">
        <f>_xlfn.IFNA(VLOOKUP($A424,'311 &amp; 313 expiration'!A:C,3,FALSE),0)</f>
        <v>0</v>
      </c>
      <c r="H424" s="33">
        <v>0.75750000000000006</v>
      </c>
      <c r="I424" s="33">
        <v>0.61920000000000008</v>
      </c>
      <c r="J424" s="33">
        <v>0.61920000000000008</v>
      </c>
      <c r="K424" s="33">
        <f t="shared" si="12"/>
        <v>0</v>
      </c>
      <c r="L424" s="33">
        <f t="shared" si="13"/>
        <v>0.75750000000000006</v>
      </c>
      <c r="M424" s="33">
        <v>0.08</v>
      </c>
      <c r="N424" s="33">
        <v>5.8299999999999977E-2</v>
      </c>
      <c r="O424" s="33">
        <v>0</v>
      </c>
    </row>
    <row r="425" spans="1:15" x14ac:dyDescent="0.3">
      <c r="A425">
        <v>102906</v>
      </c>
      <c r="B425" t="s">
        <v>429</v>
      </c>
      <c r="C425" s="32">
        <v>1351932923</v>
      </c>
      <c r="D425" s="32">
        <v>1330746104</v>
      </c>
      <c r="E425" s="32">
        <v>101618812</v>
      </c>
      <c r="F425" s="32">
        <f>_xlfn.IFNA(VLOOKUP($A425,'311 &amp; 313 expiration'!A:C,2,FALSE),0)</f>
        <v>0</v>
      </c>
      <c r="G425" s="32">
        <f>_xlfn.IFNA(VLOOKUP($A425,'311 &amp; 313 expiration'!A:C,3,FALSE),0)</f>
        <v>0</v>
      </c>
      <c r="H425" s="33">
        <v>0.69920000000000004</v>
      </c>
      <c r="I425" s="33">
        <v>0.61920000000000008</v>
      </c>
      <c r="J425" s="33">
        <v>0.61920000000000008</v>
      </c>
      <c r="K425" s="33">
        <f t="shared" si="12"/>
        <v>0</v>
      </c>
      <c r="L425" s="33">
        <f t="shared" si="13"/>
        <v>0.69920000000000004</v>
      </c>
      <c r="M425" s="33">
        <v>7.999999999999996E-2</v>
      </c>
      <c r="N425" s="33">
        <v>0</v>
      </c>
      <c r="O425" s="33">
        <v>0</v>
      </c>
    </row>
    <row r="426" spans="1:15" x14ac:dyDescent="0.3">
      <c r="A426">
        <v>103901</v>
      </c>
      <c r="B426" t="s">
        <v>430</v>
      </c>
      <c r="C426" s="32">
        <v>183672796</v>
      </c>
      <c r="D426" s="32">
        <v>183672796</v>
      </c>
      <c r="E426" s="32">
        <v>2257858</v>
      </c>
      <c r="F426" s="32">
        <f>_xlfn.IFNA(VLOOKUP($A426,'311 &amp; 313 expiration'!A:C,2,FALSE),0)</f>
        <v>0</v>
      </c>
      <c r="G426" s="32">
        <f>_xlfn.IFNA(VLOOKUP($A426,'311 &amp; 313 expiration'!A:C,3,FALSE),0)</f>
        <v>0</v>
      </c>
      <c r="H426" s="33">
        <v>0.68220000000000003</v>
      </c>
      <c r="I426" s="33">
        <v>0.63219999999999998</v>
      </c>
      <c r="J426" s="33">
        <v>0.63219999999999998</v>
      </c>
      <c r="K426" s="33">
        <f t="shared" si="12"/>
        <v>0</v>
      </c>
      <c r="L426" s="33">
        <f t="shared" si="13"/>
        <v>0.68220000000000003</v>
      </c>
      <c r="M426" s="33">
        <v>5.0000000000000044E-2</v>
      </c>
      <c r="N426" s="33">
        <v>0</v>
      </c>
      <c r="O426" s="33">
        <v>0</v>
      </c>
    </row>
    <row r="427" spans="1:15" x14ac:dyDescent="0.3">
      <c r="A427">
        <v>103902</v>
      </c>
      <c r="B427" t="s">
        <v>431</v>
      </c>
      <c r="C427" s="32">
        <v>251335716</v>
      </c>
      <c r="D427" s="32">
        <v>251335716</v>
      </c>
      <c r="E427" s="32">
        <v>4947672</v>
      </c>
      <c r="F427" s="32">
        <f>_xlfn.IFNA(VLOOKUP($A427,'311 &amp; 313 expiration'!A:C,2,FALSE),0)</f>
        <v>0</v>
      </c>
      <c r="G427" s="32">
        <f>_xlfn.IFNA(VLOOKUP($A427,'311 &amp; 313 expiration'!A:C,3,FALSE),0)</f>
        <v>0</v>
      </c>
      <c r="H427" s="33">
        <v>0.66690000000000005</v>
      </c>
      <c r="I427" s="33">
        <v>0.6169</v>
      </c>
      <c r="J427" s="33">
        <v>0.6169</v>
      </c>
      <c r="K427" s="33">
        <f t="shared" si="12"/>
        <v>0</v>
      </c>
      <c r="L427" s="33">
        <f t="shared" si="13"/>
        <v>0.66690000000000005</v>
      </c>
      <c r="M427" s="33">
        <v>5.0000000000000044E-2</v>
      </c>
      <c r="N427" s="33">
        <v>0</v>
      </c>
      <c r="O427" s="33">
        <v>0</v>
      </c>
    </row>
    <row r="428" spans="1:15" x14ac:dyDescent="0.3">
      <c r="A428">
        <v>104901</v>
      </c>
      <c r="B428" t="s">
        <v>432</v>
      </c>
      <c r="C428" s="32">
        <v>504162109</v>
      </c>
      <c r="D428" s="32">
        <v>504162109</v>
      </c>
      <c r="E428" s="32">
        <v>29150920</v>
      </c>
      <c r="F428" s="32">
        <f>_xlfn.IFNA(VLOOKUP($A428,'311 &amp; 313 expiration'!A:C,2,FALSE),0)</f>
        <v>0</v>
      </c>
      <c r="G428" s="32">
        <f>_xlfn.IFNA(VLOOKUP($A428,'311 &amp; 313 expiration'!A:C,3,FALSE),0)</f>
        <v>0</v>
      </c>
      <c r="H428" s="33">
        <v>0.61890000000000001</v>
      </c>
      <c r="I428" s="33">
        <v>0.56890000000000007</v>
      </c>
      <c r="J428" s="33">
        <v>0.56890000000000007</v>
      </c>
      <c r="K428" s="33">
        <f t="shared" si="12"/>
        <v>0</v>
      </c>
      <c r="L428" s="33">
        <f t="shared" si="13"/>
        <v>0.61890000000000001</v>
      </c>
      <c r="M428" s="33">
        <v>4.9999999999999933E-2</v>
      </c>
      <c r="N428" s="33">
        <v>0</v>
      </c>
      <c r="O428" s="33">
        <v>0</v>
      </c>
    </row>
    <row r="429" spans="1:15" x14ac:dyDescent="0.3">
      <c r="A429">
        <v>104903</v>
      </c>
      <c r="B429" t="s">
        <v>433</v>
      </c>
      <c r="C429" s="32">
        <v>86751712</v>
      </c>
      <c r="D429" s="32">
        <v>86566132</v>
      </c>
      <c r="E429" s="32">
        <v>3096226</v>
      </c>
      <c r="F429" s="32">
        <f>_xlfn.IFNA(VLOOKUP($A429,'311 &amp; 313 expiration'!A:C,2,FALSE),0)</f>
        <v>0</v>
      </c>
      <c r="G429" s="32">
        <f>_xlfn.IFNA(VLOOKUP($A429,'311 &amp; 313 expiration'!A:C,3,FALSE),0)</f>
        <v>0</v>
      </c>
      <c r="H429" s="33">
        <v>0.77050000000000007</v>
      </c>
      <c r="I429" s="33">
        <v>0.63219999999999998</v>
      </c>
      <c r="J429" s="33">
        <v>0.63219999999999998</v>
      </c>
      <c r="K429" s="33">
        <f t="shared" si="12"/>
        <v>0</v>
      </c>
      <c r="L429" s="33">
        <f t="shared" si="13"/>
        <v>0.77050000000000007</v>
      </c>
      <c r="M429" s="33">
        <v>0.08</v>
      </c>
      <c r="N429" s="33">
        <v>5.8300000000000088E-2</v>
      </c>
      <c r="O429" s="33">
        <v>0</v>
      </c>
    </row>
    <row r="430" spans="1:15" x14ac:dyDescent="0.3">
      <c r="A430">
        <v>104907</v>
      </c>
      <c r="B430" t="s">
        <v>434</v>
      </c>
      <c r="C430" s="32">
        <v>273463507</v>
      </c>
      <c r="D430" s="32">
        <v>273463507</v>
      </c>
      <c r="E430" s="32">
        <v>2119826</v>
      </c>
      <c r="F430" s="32">
        <f>_xlfn.IFNA(VLOOKUP($A430,'311 &amp; 313 expiration'!A:C,2,FALSE),0)</f>
        <v>0</v>
      </c>
      <c r="G430" s="32">
        <f>_xlfn.IFNA(VLOOKUP($A430,'311 &amp; 313 expiration'!A:C,3,FALSE),0)</f>
        <v>0</v>
      </c>
      <c r="H430" s="33">
        <v>0.66920000000000002</v>
      </c>
      <c r="I430" s="33">
        <v>0.61920000000000008</v>
      </c>
      <c r="J430" s="33">
        <v>0.61920000000000008</v>
      </c>
      <c r="K430" s="33">
        <f t="shared" si="12"/>
        <v>0</v>
      </c>
      <c r="L430" s="33">
        <f t="shared" si="13"/>
        <v>0.66920000000000002</v>
      </c>
      <c r="M430" s="33">
        <v>4.9999999999999933E-2</v>
      </c>
      <c r="N430" s="33">
        <v>0</v>
      </c>
      <c r="O430" s="33">
        <v>0</v>
      </c>
    </row>
    <row r="431" spans="1:15" x14ac:dyDescent="0.3">
      <c r="A431">
        <v>105902</v>
      </c>
      <c r="B431" t="s">
        <v>435</v>
      </c>
      <c r="C431" s="32">
        <v>9739865664</v>
      </c>
      <c r="D431" s="32">
        <v>9739865664</v>
      </c>
      <c r="E431" s="32">
        <v>766380440</v>
      </c>
      <c r="F431" s="32">
        <f>_xlfn.IFNA(VLOOKUP($A431,'311 &amp; 313 expiration'!A:C,2,FALSE),0)</f>
        <v>0</v>
      </c>
      <c r="G431" s="32">
        <f>_xlfn.IFNA(VLOOKUP($A431,'311 &amp; 313 expiration'!A:C,3,FALSE),0)</f>
        <v>0</v>
      </c>
      <c r="H431" s="33">
        <v>0.69690000000000007</v>
      </c>
      <c r="I431" s="33">
        <v>0.6169</v>
      </c>
      <c r="J431" s="33">
        <v>0.6169</v>
      </c>
      <c r="K431" s="33">
        <f t="shared" si="12"/>
        <v>0</v>
      </c>
      <c r="L431" s="33">
        <f t="shared" si="13"/>
        <v>0.69690000000000007</v>
      </c>
      <c r="M431" s="33">
        <v>0.08</v>
      </c>
      <c r="N431" s="33">
        <v>6.9388939039072284E-17</v>
      </c>
      <c r="O431" s="33">
        <v>0</v>
      </c>
    </row>
    <row r="432" spans="1:15" x14ac:dyDescent="0.3">
      <c r="A432">
        <v>105904</v>
      </c>
      <c r="B432" t="s">
        <v>436</v>
      </c>
      <c r="C432" s="32">
        <v>11057667064</v>
      </c>
      <c r="D432" s="32">
        <v>11057667064</v>
      </c>
      <c r="E432" s="32">
        <v>1054043816</v>
      </c>
      <c r="F432" s="32">
        <f>_xlfn.IFNA(VLOOKUP($A432,'311 &amp; 313 expiration'!A:C,2,FALSE),0)</f>
        <v>0</v>
      </c>
      <c r="G432" s="32">
        <f>_xlfn.IFNA(VLOOKUP($A432,'311 &amp; 313 expiration'!A:C,3,FALSE),0)</f>
        <v>0</v>
      </c>
      <c r="H432" s="33">
        <v>0.75519999999999998</v>
      </c>
      <c r="I432" s="33">
        <v>0.6169</v>
      </c>
      <c r="J432" s="33">
        <v>0.6169</v>
      </c>
      <c r="K432" s="33">
        <f t="shared" si="12"/>
        <v>0</v>
      </c>
      <c r="L432" s="33">
        <f t="shared" si="13"/>
        <v>0.75519999999999998</v>
      </c>
      <c r="M432" s="33">
        <v>0.08</v>
      </c>
      <c r="N432" s="33">
        <v>5.8299999999999977E-2</v>
      </c>
      <c r="O432" s="33">
        <v>0</v>
      </c>
    </row>
    <row r="433" spans="1:15" x14ac:dyDescent="0.3">
      <c r="A433">
        <v>105905</v>
      </c>
      <c r="B433" t="s">
        <v>437</v>
      </c>
      <c r="C433" s="32">
        <v>3711109249</v>
      </c>
      <c r="D433" s="32">
        <v>3711109249</v>
      </c>
      <c r="E433" s="32">
        <v>394494962</v>
      </c>
      <c r="F433" s="32">
        <f>_xlfn.IFNA(VLOOKUP($A433,'311 &amp; 313 expiration'!A:C,2,FALSE),0)</f>
        <v>0</v>
      </c>
      <c r="G433" s="32">
        <f>_xlfn.IFNA(VLOOKUP($A433,'311 &amp; 313 expiration'!A:C,3,FALSE),0)</f>
        <v>0</v>
      </c>
      <c r="H433" s="33">
        <v>0.70879999999999999</v>
      </c>
      <c r="I433" s="33">
        <v>0.62230000000000008</v>
      </c>
      <c r="J433" s="33">
        <v>0.62230000000000008</v>
      </c>
      <c r="K433" s="33">
        <f t="shared" si="12"/>
        <v>0</v>
      </c>
      <c r="L433" s="33">
        <f t="shared" si="13"/>
        <v>0.70879999999999999</v>
      </c>
      <c r="M433" s="33">
        <v>0.08</v>
      </c>
      <c r="N433" s="33">
        <v>6.4999999999999086E-3</v>
      </c>
      <c r="O433" s="33">
        <v>0</v>
      </c>
    </row>
    <row r="434" spans="1:15" x14ac:dyDescent="0.3">
      <c r="A434">
        <v>105906</v>
      </c>
      <c r="B434" t="s">
        <v>438</v>
      </c>
      <c r="C434" s="32">
        <v>18488851753</v>
      </c>
      <c r="D434" s="32">
        <v>18488851753</v>
      </c>
      <c r="E434" s="32">
        <v>2456472618</v>
      </c>
      <c r="F434" s="32">
        <f>_xlfn.IFNA(VLOOKUP($A434,'311 &amp; 313 expiration'!A:C,2,FALSE),0)</f>
        <v>0</v>
      </c>
      <c r="G434" s="32">
        <f>_xlfn.IFNA(VLOOKUP($A434,'311 &amp; 313 expiration'!A:C,3,FALSE),0)</f>
        <v>0</v>
      </c>
      <c r="H434" s="33">
        <v>0.66690000000000005</v>
      </c>
      <c r="I434" s="33">
        <v>0.6169</v>
      </c>
      <c r="J434" s="33">
        <v>0.6169</v>
      </c>
      <c r="K434" s="33">
        <f t="shared" si="12"/>
        <v>0</v>
      </c>
      <c r="L434" s="33">
        <f t="shared" si="13"/>
        <v>0.66690000000000005</v>
      </c>
      <c r="M434" s="33">
        <v>5.0000000000000044E-2</v>
      </c>
      <c r="N434" s="33">
        <v>0</v>
      </c>
      <c r="O434" s="33">
        <v>0</v>
      </c>
    </row>
    <row r="435" spans="1:15" x14ac:dyDescent="0.3">
      <c r="A435">
        <v>106901</v>
      </c>
      <c r="B435" t="s">
        <v>439</v>
      </c>
      <c r="C435" s="32">
        <v>992827584</v>
      </c>
      <c r="D435" s="32">
        <v>988205263</v>
      </c>
      <c r="E435" s="32">
        <v>34975238</v>
      </c>
      <c r="F435" s="32">
        <f>_xlfn.IFNA(VLOOKUP($A435,'311 &amp; 313 expiration'!A:C,2,FALSE),0)</f>
        <v>0</v>
      </c>
      <c r="G435" s="32">
        <f>_xlfn.IFNA(VLOOKUP($A435,'311 &amp; 313 expiration'!A:C,3,FALSE),0)</f>
        <v>0</v>
      </c>
      <c r="H435" s="33">
        <v>0.70690000000000008</v>
      </c>
      <c r="I435" s="33">
        <v>0.62690000000000001</v>
      </c>
      <c r="J435" s="33">
        <v>0.62690000000000001</v>
      </c>
      <c r="K435" s="33">
        <f t="shared" si="12"/>
        <v>0</v>
      </c>
      <c r="L435" s="33">
        <f t="shared" si="13"/>
        <v>0.70690000000000008</v>
      </c>
      <c r="M435" s="33">
        <v>0.08</v>
      </c>
      <c r="N435" s="33">
        <v>6.9388939039072284E-17</v>
      </c>
      <c r="O435" s="33">
        <v>0</v>
      </c>
    </row>
    <row r="436" spans="1:15" x14ac:dyDescent="0.3">
      <c r="A436">
        <v>107901</v>
      </c>
      <c r="B436" t="s">
        <v>440</v>
      </c>
      <c r="C436" s="32">
        <v>2172438340</v>
      </c>
      <c r="D436" s="32">
        <v>2172438340</v>
      </c>
      <c r="E436" s="32">
        <v>311819402</v>
      </c>
      <c r="F436" s="32">
        <f>_xlfn.IFNA(VLOOKUP($A436,'311 &amp; 313 expiration'!A:C,2,FALSE),0)</f>
        <v>0</v>
      </c>
      <c r="G436" s="32">
        <f>_xlfn.IFNA(VLOOKUP($A436,'311 &amp; 313 expiration'!A:C,3,FALSE),0)</f>
        <v>0</v>
      </c>
      <c r="H436" s="33">
        <v>0.66690000000000005</v>
      </c>
      <c r="I436" s="33">
        <v>0.6169</v>
      </c>
      <c r="J436" s="33">
        <v>0.6169</v>
      </c>
      <c r="K436" s="33">
        <f t="shared" si="12"/>
        <v>0</v>
      </c>
      <c r="L436" s="33">
        <f t="shared" si="13"/>
        <v>0.66690000000000005</v>
      </c>
      <c r="M436" s="33">
        <v>5.0000000000000044E-2</v>
      </c>
      <c r="N436" s="33">
        <v>0</v>
      </c>
      <c r="O436" s="33">
        <v>0</v>
      </c>
    </row>
    <row r="437" spans="1:15" x14ac:dyDescent="0.3">
      <c r="A437">
        <v>107902</v>
      </c>
      <c r="B437" t="s">
        <v>441</v>
      </c>
      <c r="C437" s="32">
        <v>1302979355</v>
      </c>
      <c r="D437" s="32">
        <v>1209094592</v>
      </c>
      <c r="E437" s="32">
        <v>460832952</v>
      </c>
      <c r="F437" s="32">
        <f>_xlfn.IFNA(VLOOKUP($A437,'311 &amp; 313 expiration'!A:C,2,FALSE),0)</f>
        <v>0</v>
      </c>
      <c r="G437" s="32">
        <f>_xlfn.IFNA(VLOOKUP($A437,'311 &amp; 313 expiration'!A:C,3,FALSE),0)</f>
        <v>0</v>
      </c>
      <c r="H437" s="33">
        <v>0.75120000000000009</v>
      </c>
      <c r="I437" s="33">
        <v>0.6129</v>
      </c>
      <c r="J437" s="33">
        <v>0.6129</v>
      </c>
      <c r="K437" s="33">
        <f t="shared" si="12"/>
        <v>0</v>
      </c>
      <c r="L437" s="33">
        <f t="shared" si="13"/>
        <v>0.75120000000000009</v>
      </c>
      <c r="M437" s="33">
        <v>0.08</v>
      </c>
      <c r="N437" s="33">
        <v>5.8300000000000088E-2</v>
      </c>
      <c r="O437" s="33">
        <v>0</v>
      </c>
    </row>
    <row r="438" spans="1:15" x14ac:dyDescent="0.3">
      <c r="A438">
        <v>107904</v>
      </c>
      <c r="B438" t="s">
        <v>442</v>
      </c>
      <c r="C438" s="32">
        <v>335700163</v>
      </c>
      <c r="D438" s="32">
        <v>335700163</v>
      </c>
      <c r="E438" s="32">
        <v>40857378</v>
      </c>
      <c r="F438" s="32">
        <f>_xlfn.IFNA(VLOOKUP($A438,'311 &amp; 313 expiration'!A:C,2,FALSE),0)</f>
        <v>0</v>
      </c>
      <c r="G438" s="32">
        <f>_xlfn.IFNA(VLOOKUP($A438,'311 &amp; 313 expiration'!A:C,3,FALSE),0)</f>
        <v>0</v>
      </c>
      <c r="H438" s="33">
        <v>0.75750000000000006</v>
      </c>
      <c r="I438" s="33">
        <v>0.61920000000000008</v>
      </c>
      <c r="J438" s="33">
        <v>0.61920000000000008</v>
      </c>
      <c r="K438" s="33">
        <f t="shared" si="12"/>
        <v>0</v>
      </c>
      <c r="L438" s="33">
        <f t="shared" si="13"/>
        <v>0.75750000000000006</v>
      </c>
      <c r="M438" s="33">
        <v>0.08</v>
      </c>
      <c r="N438" s="33">
        <v>5.8299999999999977E-2</v>
      </c>
      <c r="O438" s="33">
        <v>0</v>
      </c>
    </row>
    <row r="439" spans="1:15" x14ac:dyDescent="0.3">
      <c r="A439">
        <v>107905</v>
      </c>
      <c r="B439" t="s">
        <v>443</v>
      </c>
      <c r="C439" s="32">
        <v>1323907397</v>
      </c>
      <c r="D439" s="32">
        <v>1270323759</v>
      </c>
      <c r="E439" s="32">
        <v>226395506</v>
      </c>
      <c r="F439" s="32">
        <f>_xlfn.IFNA(VLOOKUP($A439,'311 &amp; 313 expiration'!A:C,2,FALSE),0)</f>
        <v>0</v>
      </c>
      <c r="G439" s="32">
        <f>_xlfn.IFNA(VLOOKUP($A439,'311 &amp; 313 expiration'!A:C,3,FALSE),0)</f>
        <v>0</v>
      </c>
      <c r="H439" s="33">
        <v>0.66690000000000005</v>
      </c>
      <c r="I439" s="33">
        <v>0.6169</v>
      </c>
      <c r="J439" s="33">
        <v>0.6169</v>
      </c>
      <c r="K439" s="33">
        <f t="shared" si="12"/>
        <v>0</v>
      </c>
      <c r="L439" s="33">
        <f t="shared" si="13"/>
        <v>0.66690000000000005</v>
      </c>
      <c r="M439" s="33">
        <v>5.0000000000000044E-2</v>
      </c>
      <c r="N439" s="33">
        <v>0</v>
      </c>
      <c r="O439" s="33">
        <v>0</v>
      </c>
    </row>
    <row r="440" spans="1:15" x14ac:dyDescent="0.3">
      <c r="A440">
        <v>107906</v>
      </c>
      <c r="B440" t="s">
        <v>444</v>
      </c>
      <c r="C440" s="32">
        <v>3125197719</v>
      </c>
      <c r="D440" s="32">
        <v>3125197719</v>
      </c>
      <c r="E440" s="32">
        <v>167969908</v>
      </c>
      <c r="F440" s="32">
        <f>_xlfn.IFNA(VLOOKUP($A440,'311 &amp; 313 expiration'!A:C,2,FALSE),0)</f>
        <v>0</v>
      </c>
      <c r="G440" s="32">
        <f>_xlfn.IFNA(VLOOKUP($A440,'311 &amp; 313 expiration'!A:C,3,FALSE),0)</f>
        <v>0</v>
      </c>
      <c r="H440" s="33">
        <v>0.66690000000000005</v>
      </c>
      <c r="I440" s="33">
        <v>0.6169</v>
      </c>
      <c r="J440" s="33">
        <v>0.6169</v>
      </c>
      <c r="K440" s="33">
        <f t="shared" si="12"/>
        <v>0</v>
      </c>
      <c r="L440" s="33">
        <f t="shared" si="13"/>
        <v>0.66690000000000005</v>
      </c>
      <c r="M440" s="33">
        <v>5.0000000000000044E-2</v>
      </c>
      <c r="N440" s="33">
        <v>0</v>
      </c>
      <c r="O440" s="33">
        <v>0</v>
      </c>
    </row>
    <row r="441" spans="1:15" x14ac:dyDescent="0.3">
      <c r="A441">
        <v>107907</v>
      </c>
      <c r="B441" t="s">
        <v>445</v>
      </c>
      <c r="C441" s="32">
        <v>69100265</v>
      </c>
      <c r="D441" s="32">
        <v>68348584</v>
      </c>
      <c r="E441" s="32">
        <v>6653042</v>
      </c>
      <c r="F441" s="32">
        <f>_xlfn.IFNA(VLOOKUP($A441,'311 &amp; 313 expiration'!A:C,2,FALSE),0)</f>
        <v>0</v>
      </c>
      <c r="G441" s="32">
        <f>_xlfn.IFNA(VLOOKUP($A441,'311 &amp; 313 expiration'!A:C,3,FALSE),0)</f>
        <v>0</v>
      </c>
      <c r="H441" s="33">
        <v>0.74830000000000008</v>
      </c>
      <c r="I441" s="33">
        <v>0.61</v>
      </c>
      <c r="J441" s="33">
        <v>0.61</v>
      </c>
      <c r="K441" s="33">
        <f t="shared" si="12"/>
        <v>0</v>
      </c>
      <c r="L441" s="33">
        <f t="shared" si="13"/>
        <v>0.74830000000000008</v>
      </c>
      <c r="M441" s="33">
        <v>0.08</v>
      </c>
      <c r="N441" s="33">
        <v>5.8300000000000088E-2</v>
      </c>
      <c r="O441" s="33">
        <v>0</v>
      </c>
    </row>
    <row r="442" spans="1:15" x14ac:dyDescent="0.3">
      <c r="A442">
        <v>107908</v>
      </c>
      <c r="B442" t="s">
        <v>446</v>
      </c>
      <c r="C442" s="32">
        <v>61780192</v>
      </c>
      <c r="D442" s="32">
        <v>61780192</v>
      </c>
      <c r="E442" s="32">
        <v>10341520</v>
      </c>
      <c r="F442" s="32">
        <f>_xlfn.IFNA(VLOOKUP($A442,'311 &amp; 313 expiration'!A:C,2,FALSE),0)</f>
        <v>0</v>
      </c>
      <c r="G442" s="32">
        <f>_xlfn.IFNA(VLOOKUP($A442,'311 &amp; 313 expiration'!A:C,3,FALSE),0)</f>
        <v>0</v>
      </c>
      <c r="H442" s="33">
        <v>0.66690000000000005</v>
      </c>
      <c r="I442" s="33">
        <v>0.6169</v>
      </c>
      <c r="J442" s="33">
        <v>0.6169</v>
      </c>
      <c r="K442" s="33">
        <f t="shared" si="12"/>
        <v>0</v>
      </c>
      <c r="L442" s="33">
        <f t="shared" si="13"/>
        <v>0.66690000000000005</v>
      </c>
      <c r="M442" s="33">
        <v>5.0000000000000044E-2</v>
      </c>
      <c r="N442" s="33">
        <v>0</v>
      </c>
      <c r="O442" s="33">
        <v>0</v>
      </c>
    </row>
    <row r="443" spans="1:15" x14ac:dyDescent="0.3">
      <c r="A443">
        <v>107910</v>
      </c>
      <c r="B443" t="s">
        <v>447</v>
      </c>
      <c r="C443" s="32">
        <v>328053819</v>
      </c>
      <c r="D443" s="32">
        <v>312456855</v>
      </c>
      <c r="E443" s="32">
        <v>77658514</v>
      </c>
      <c r="F443" s="32">
        <f>_xlfn.IFNA(VLOOKUP($A443,'311 &amp; 313 expiration'!A:C,2,FALSE),0)</f>
        <v>0</v>
      </c>
      <c r="G443" s="32">
        <f>_xlfn.IFNA(VLOOKUP($A443,'311 &amp; 313 expiration'!A:C,3,FALSE),0)</f>
        <v>0</v>
      </c>
      <c r="H443" s="33">
        <v>0.66690000000000005</v>
      </c>
      <c r="I443" s="33">
        <v>0.6169</v>
      </c>
      <c r="J443" s="33">
        <v>0.6169</v>
      </c>
      <c r="K443" s="33">
        <f t="shared" si="12"/>
        <v>0</v>
      </c>
      <c r="L443" s="33">
        <f t="shared" si="13"/>
        <v>0.66690000000000005</v>
      </c>
      <c r="M443" s="33">
        <v>5.0000000000000044E-2</v>
      </c>
      <c r="N443" s="33">
        <v>0</v>
      </c>
      <c r="O443" s="33">
        <v>0</v>
      </c>
    </row>
    <row r="444" spans="1:15" x14ac:dyDescent="0.3">
      <c r="A444">
        <v>108902</v>
      </c>
      <c r="B444" t="s">
        <v>448</v>
      </c>
      <c r="C444" s="32">
        <v>2459257543</v>
      </c>
      <c r="D444" s="32">
        <v>2459257543</v>
      </c>
      <c r="E444" s="32">
        <v>377801622</v>
      </c>
      <c r="F444" s="32">
        <f>_xlfn.IFNA(VLOOKUP($A444,'311 &amp; 313 expiration'!A:C,2,FALSE),0)</f>
        <v>0</v>
      </c>
      <c r="G444" s="32">
        <f>_xlfn.IFNA(VLOOKUP($A444,'311 &amp; 313 expiration'!A:C,3,FALSE),0)</f>
        <v>0</v>
      </c>
      <c r="H444" s="33">
        <v>0.76190000000000002</v>
      </c>
      <c r="I444" s="33">
        <v>0.59360000000000002</v>
      </c>
      <c r="J444" s="33">
        <v>0.59360000000000002</v>
      </c>
      <c r="K444" s="33">
        <f t="shared" si="12"/>
        <v>0</v>
      </c>
      <c r="L444" s="33">
        <f t="shared" si="13"/>
        <v>0.76190000000000002</v>
      </c>
      <c r="M444" s="33">
        <v>0.08</v>
      </c>
      <c r="N444" s="33">
        <v>8.8300000000000003E-2</v>
      </c>
      <c r="O444" s="33">
        <v>0</v>
      </c>
    </row>
    <row r="445" spans="1:15" x14ac:dyDescent="0.3">
      <c r="A445">
        <v>108903</v>
      </c>
      <c r="B445" t="s">
        <v>449</v>
      </c>
      <c r="C445" s="32">
        <v>511872162</v>
      </c>
      <c r="D445" s="32">
        <v>511872162</v>
      </c>
      <c r="E445" s="32">
        <v>92917712</v>
      </c>
      <c r="F445" s="32">
        <f>_xlfn.IFNA(VLOOKUP($A445,'311 &amp; 313 expiration'!A:C,2,FALSE),0)</f>
        <v>0</v>
      </c>
      <c r="G445" s="32">
        <f>_xlfn.IFNA(VLOOKUP($A445,'311 &amp; 313 expiration'!A:C,3,FALSE),0)</f>
        <v>0</v>
      </c>
      <c r="H445" s="33">
        <v>0.78920000000000001</v>
      </c>
      <c r="I445" s="33">
        <v>0.61920000000000008</v>
      </c>
      <c r="J445" s="33">
        <v>0.61920000000000008</v>
      </c>
      <c r="K445" s="33">
        <f t="shared" si="12"/>
        <v>0</v>
      </c>
      <c r="L445" s="33">
        <f t="shared" si="13"/>
        <v>0.78920000000000001</v>
      </c>
      <c r="M445" s="33">
        <v>0.08</v>
      </c>
      <c r="N445" s="33">
        <v>8.9999999999999927E-2</v>
      </c>
      <c r="O445" s="33">
        <v>0</v>
      </c>
    </row>
    <row r="446" spans="1:15" x14ac:dyDescent="0.3">
      <c r="A446">
        <v>108904</v>
      </c>
      <c r="B446" t="s">
        <v>450</v>
      </c>
      <c r="C446" s="32">
        <v>10607575724</v>
      </c>
      <c r="D446" s="32">
        <v>10607575724</v>
      </c>
      <c r="E446" s="32">
        <v>1652112544</v>
      </c>
      <c r="F446" s="32">
        <f>_xlfn.IFNA(VLOOKUP($A446,'311 &amp; 313 expiration'!A:C,2,FALSE),0)</f>
        <v>0</v>
      </c>
      <c r="G446" s="32">
        <f>_xlfn.IFNA(VLOOKUP($A446,'311 &amp; 313 expiration'!A:C,3,FALSE),0)</f>
        <v>0</v>
      </c>
      <c r="H446" s="33">
        <v>0.77590000000000003</v>
      </c>
      <c r="I446" s="33">
        <v>0.60589999999999999</v>
      </c>
      <c r="J446" s="33">
        <v>0.60589999999999999</v>
      </c>
      <c r="K446" s="33">
        <f t="shared" si="12"/>
        <v>0</v>
      </c>
      <c r="L446" s="33">
        <f t="shared" si="13"/>
        <v>0.77590000000000003</v>
      </c>
      <c r="M446" s="33">
        <v>0.08</v>
      </c>
      <c r="N446" s="33">
        <v>0.09</v>
      </c>
      <c r="O446" s="33">
        <v>2.7755575615628914E-17</v>
      </c>
    </row>
    <row r="447" spans="1:15" x14ac:dyDescent="0.3">
      <c r="A447">
        <v>108905</v>
      </c>
      <c r="B447" t="s">
        <v>451</v>
      </c>
      <c r="C447" s="32">
        <v>842567067</v>
      </c>
      <c r="D447" s="32">
        <v>842567067</v>
      </c>
      <c r="E447" s="32">
        <v>41306870</v>
      </c>
      <c r="F447" s="32">
        <f>_xlfn.IFNA(VLOOKUP($A447,'311 &amp; 313 expiration'!A:C,2,FALSE),0)</f>
        <v>0</v>
      </c>
      <c r="G447" s="32">
        <f>_xlfn.IFNA(VLOOKUP($A447,'311 &amp; 313 expiration'!A:C,3,FALSE),0)</f>
        <v>0</v>
      </c>
      <c r="H447" s="33">
        <v>0.76490000000000002</v>
      </c>
      <c r="I447" s="33">
        <v>0.59489999999999998</v>
      </c>
      <c r="J447" s="33">
        <v>0.59489999999999998</v>
      </c>
      <c r="K447" s="33">
        <f t="shared" si="12"/>
        <v>0</v>
      </c>
      <c r="L447" s="33">
        <f t="shared" si="13"/>
        <v>0.76490000000000002</v>
      </c>
      <c r="M447" s="33">
        <v>0.08</v>
      </c>
      <c r="N447" s="33">
        <v>0.09</v>
      </c>
      <c r="O447" s="33">
        <v>2.7755575615628914E-17</v>
      </c>
    </row>
    <row r="448" spans="1:15" x14ac:dyDescent="0.3">
      <c r="A448">
        <v>108906</v>
      </c>
      <c r="B448" t="s">
        <v>452</v>
      </c>
      <c r="C448" s="32">
        <v>9340190169</v>
      </c>
      <c r="D448" s="32">
        <v>9340190169</v>
      </c>
      <c r="E448" s="32">
        <v>1396494602</v>
      </c>
      <c r="F448" s="32">
        <f>_xlfn.IFNA(VLOOKUP($A448,'311 &amp; 313 expiration'!A:C,2,FALSE),0)</f>
        <v>0</v>
      </c>
      <c r="G448" s="32">
        <f>_xlfn.IFNA(VLOOKUP($A448,'311 &amp; 313 expiration'!A:C,3,FALSE),0)</f>
        <v>0</v>
      </c>
      <c r="H448" s="33">
        <v>0.80220000000000002</v>
      </c>
      <c r="I448" s="33">
        <v>0.63219999999999998</v>
      </c>
      <c r="J448" s="33">
        <v>0.63219999999999998</v>
      </c>
      <c r="K448" s="33">
        <f t="shared" si="12"/>
        <v>0</v>
      </c>
      <c r="L448" s="33">
        <f t="shared" si="13"/>
        <v>0.80220000000000002</v>
      </c>
      <c r="M448" s="33">
        <v>0.08</v>
      </c>
      <c r="N448" s="33">
        <v>0.09</v>
      </c>
      <c r="O448" s="33">
        <v>2.7755575615628914E-17</v>
      </c>
    </row>
    <row r="449" spans="1:15" x14ac:dyDescent="0.3">
      <c r="A449">
        <v>108907</v>
      </c>
      <c r="B449" t="s">
        <v>453</v>
      </c>
      <c r="C449" s="32">
        <v>824930410</v>
      </c>
      <c r="D449" s="32">
        <v>824930410</v>
      </c>
      <c r="E449" s="32">
        <v>107790778</v>
      </c>
      <c r="F449" s="32">
        <f>_xlfn.IFNA(VLOOKUP($A449,'311 &amp; 313 expiration'!A:C,2,FALSE),0)</f>
        <v>0</v>
      </c>
      <c r="G449" s="32">
        <f>_xlfn.IFNA(VLOOKUP($A449,'311 &amp; 313 expiration'!A:C,3,FALSE),0)</f>
        <v>0</v>
      </c>
      <c r="H449" s="33">
        <v>0.75719999999999998</v>
      </c>
      <c r="I449" s="33">
        <v>0.58720000000000006</v>
      </c>
      <c r="J449" s="33">
        <v>0.58720000000000006</v>
      </c>
      <c r="K449" s="33">
        <f t="shared" si="12"/>
        <v>0</v>
      </c>
      <c r="L449" s="33">
        <f t="shared" si="13"/>
        <v>0.75719999999999998</v>
      </c>
      <c r="M449" s="33">
        <v>0.08</v>
      </c>
      <c r="N449" s="33">
        <v>8.9999999999999927E-2</v>
      </c>
      <c r="O449" s="33">
        <v>0</v>
      </c>
    </row>
    <row r="450" spans="1:15" x14ac:dyDescent="0.3">
      <c r="A450">
        <v>108908</v>
      </c>
      <c r="B450" t="s">
        <v>454</v>
      </c>
      <c r="C450" s="32">
        <v>3206388179</v>
      </c>
      <c r="D450" s="32">
        <v>3206388179</v>
      </c>
      <c r="E450" s="32">
        <v>601242808</v>
      </c>
      <c r="F450" s="32">
        <f>_xlfn.IFNA(VLOOKUP($A450,'311 &amp; 313 expiration'!A:C,2,FALSE),0)</f>
        <v>0</v>
      </c>
      <c r="G450" s="32">
        <f>_xlfn.IFNA(VLOOKUP($A450,'311 &amp; 313 expiration'!A:C,3,FALSE),0)</f>
        <v>0</v>
      </c>
      <c r="H450" s="33">
        <v>0.78690000000000004</v>
      </c>
      <c r="I450" s="33">
        <v>0.6169</v>
      </c>
      <c r="J450" s="33">
        <v>0.6169</v>
      </c>
      <c r="K450" s="33">
        <f t="shared" si="12"/>
        <v>0</v>
      </c>
      <c r="L450" s="33">
        <f t="shared" si="13"/>
        <v>0.78690000000000004</v>
      </c>
      <c r="M450" s="33">
        <v>0.08</v>
      </c>
      <c r="N450" s="33">
        <v>0.09</v>
      </c>
      <c r="O450" s="33">
        <v>2.7755575615628914E-17</v>
      </c>
    </row>
    <row r="451" spans="1:15" x14ac:dyDescent="0.3">
      <c r="A451">
        <v>108909</v>
      </c>
      <c r="B451" t="s">
        <v>455</v>
      </c>
      <c r="C451" s="32">
        <v>6764913141</v>
      </c>
      <c r="D451" s="32">
        <v>6764913141</v>
      </c>
      <c r="E451" s="32">
        <v>1057421534</v>
      </c>
      <c r="F451" s="32">
        <f>_xlfn.IFNA(VLOOKUP($A451,'311 &amp; 313 expiration'!A:C,2,FALSE),0)</f>
        <v>0</v>
      </c>
      <c r="G451" s="32">
        <f>_xlfn.IFNA(VLOOKUP($A451,'311 &amp; 313 expiration'!A:C,3,FALSE),0)</f>
        <v>0</v>
      </c>
      <c r="H451" s="33">
        <v>0.78690000000000004</v>
      </c>
      <c r="I451" s="33">
        <v>0.6169</v>
      </c>
      <c r="J451" s="33">
        <v>0.6169</v>
      </c>
      <c r="K451" s="33">
        <f t="shared" ref="K451:K514" si="14">J451-I451</f>
        <v>0</v>
      </c>
      <c r="L451" s="33">
        <f t="shared" ref="L451:L514" si="15">H451-K451</f>
        <v>0.78690000000000004</v>
      </c>
      <c r="M451" s="33">
        <v>0.08</v>
      </c>
      <c r="N451" s="33">
        <v>0.09</v>
      </c>
      <c r="O451" s="33">
        <v>2.7755575615628914E-17</v>
      </c>
    </row>
    <row r="452" spans="1:15" x14ac:dyDescent="0.3">
      <c r="A452">
        <v>108910</v>
      </c>
      <c r="B452" t="s">
        <v>456</v>
      </c>
      <c r="C452" s="32">
        <v>289023595</v>
      </c>
      <c r="D452" s="32">
        <v>289023595</v>
      </c>
      <c r="E452" s="32">
        <v>37789876</v>
      </c>
      <c r="F452" s="32">
        <f>_xlfn.IFNA(VLOOKUP($A452,'311 &amp; 313 expiration'!A:C,2,FALSE),0)</f>
        <v>0</v>
      </c>
      <c r="G452" s="32">
        <f>_xlfn.IFNA(VLOOKUP($A452,'311 &amp; 313 expiration'!A:C,3,FALSE),0)</f>
        <v>0</v>
      </c>
      <c r="H452" s="33">
        <v>0.74830000000000008</v>
      </c>
      <c r="I452" s="33">
        <v>0.59840000000000004</v>
      </c>
      <c r="J452" s="33">
        <v>0.59840000000000004</v>
      </c>
      <c r="K452" s="33">
        <f t="shared" si="14"/>
        <v>0</v>
      </c>
      <c r="L452" s="33">
        <f t="shared" si="15"/>
        <v>0.74830000000000008</v>
      </c>
      <c r="M452" s="33">
        <v>0.08</v>
      </c>
      <c r="N452" s="33">
        <v>6.9900000000000032E-2</v>
      </c>
      <c r="O452" s="33">
        <v>0</v>
      </c>
    </row>
    <row r="453" spans="1:15" x14ac:dyDescent="0.3">
      <c r="A453">
        <v>108911</v>
      </c>
      <c r="B453" t="s">
        <v>457</v>
      </c>
      <c r="C453" s="32">
        <v>4380471450</v>
      </c>
      <c r="D453" s="32">
        <v>4380471450</v>
      </c>
      <c r="E453" s="32">
        <v>753108582</v>
      </c>
      <c r="F453" s="32">
        <f>_xlfn.IFNA(VLOOKUP($A453,'311 &amp; 313 expiration'!A:C,2,FALSE),0)</f>
        <v>0</v>
      </c>
      <c r="G453" s="32">
        <f>_xlfn.IFNA(VLOOKUP($A453,'311 &amp; 313 expiration'!A:C,3,FALSE),0)</f>
        <v>0</v>
      </c>
      <c r="H453" s="33">
        <v>0.75519999999999998</v>
      </c>
      <c r="I453" s="33">
        <v>0.6169</v>
      </c>
      <c r="J453" s="33">
        <v>0.6169</v>
      </c>
      <c r="K453" s="33">
        <f t="shared" si="14"/>
        <v>0</v>
      </c>
      <c r="L453" s="33">
        <f t="shared" si="15"/>
        <v>0.75519999999999998</v>
      </c>
      <c r="M453" s="33">
        <v>0.08</v>
      </c>
      <c r="N453" s="33">
        <v>5.8299999999999977E-2</v>
      </c>
      <c r="O453" s="33">
        <v>0</v>
      </c>
    </row>
    <row r="454" spans="1:15" x14ac:dyDescent="0.3">
      <c r="A454">
        <v>108912</v>
      </c>
      <c r="B454" t="s">
        <v>458</v>
      </c>
      <c r="C454" s="32">
        <v>3521951943</v>
      </c>
      <c r="D454" s="32">
        <v>3521951943</v>
      </c>
      <c r="E454" s="32">
        <v>750525782</v>
      </c>
      <c r="F454" s="32">
        <f>_xlfn.IFNA(VLOOKUP($A454,'311 &amp; 313 expiration'!A:C,2,FALSE),0)</f>
        <v>0</v>
      </c>
      <c r="G454" s="32">
        <f>_xlfn.IFNA(VLOOKUP($A454,'311 &amp; 313 expiration'!A:C,3,FALSE),0)</f>
        <v>0</v>
      </c>
      <c r="H454" s="33">
        <v>0.75519999999999998</v>
      </c>
      <c r="I454" s="33">
        <v>0.6169</v>
      </c>
      <c r="J454" s="33">
        <v>0.6169</v>
      </c>
      <c r="K454" s="33">
        <f t="shared" si="14"/>
        <v>0</v>
      </c>
      <c r="L454" s="33">
        <f t="shared" si="15"/>
        <v>0.75519999999999998</v>
      </c>
      <c r="M454" s="33">
        <v>0.08</v>
      </c>
      <c r="N454" s="33">
        <v>5.8299999999999977E-2</v>
      </c>
      <c r="O454" s="33">
        <v>0</v>
      </c>
    </row>
    <row r="455" spans="1:15" x14ac:dyDescent="0.3">
      <c r="A455">
        <v>108913</v>
      </c>
      <c r="B455" t="s">
        <v>459</v>
      </c>
      <c r="C455" s="32">
        <v>3644774514</v>
      </c>
      <c r="D455" s="32">
        <v>3644774514</v>
      </c>
      <c r="E455" s="32">
        <v>573731070</v>
      </c>
      <c r="F455" s="32">
        <f>_xlfn.IFNA(VLOOKUP($A455,'311 &amp; 313 expiration'!A:C,2,FALSE),0)</f>
        <v>0</v>
      </c>
      <c r="G455" s="32">
        <f>_xlfn.IFNA(VLOOKUP($A455,'311 &amp; 313 expiration'!A:C,3,FALSE),0)</f>
        <v>0</v>
      </c>
      <c r="H455" s="33">
        <v>0.72910000000000008</v>
      </c>
      <c r="I455" s="33">
        <v>0.6169</v>
      </c>
      <c r="J455" s="33">
        <v>0.6169</v>
      </c>
      <c r="K455" s="33">
        <f t="shared" si="14"/>
        <v>0</v>
      </c>
      <c r="L455" s="33">
        <f t="shared" si="15"/>
        <v>0.72910000000000008</v>
      </c>
      <c r="M455" s="33">
        <v>0.08</v>
      </c>
      <c r="N455" s="33">
        <v>3.2200000000000076E-2</v>
      </c>
      <c r="O455" s="33">
        <v>0</v>
      </c>
    </row>
    <row r="456" spans="1:15" x14ac:dyDescent="0.3">
      <c r="A456">
        <v>108914</v>
      </c>
      <c r="B456" t="s">
        <v>460</v>
      </c>
      <c r="C456" s="32">
        <v>114519781</v>
      </c>
      <c r="D456" s="32">
        <v>114519781</v>
      </c>
      <c r="E456" s="32">
        <v>11559864</v>
      </c>
      <c r="F456" s="32">
        <f>_xlfn.IFNA(VLOOKUP($A456,'311 &amp; 313 expiration'!A:C,2,FALSE),0)</f>
        <v>0</v>
      </c>
      <c r="G456" s="32">
        <f>_xlfn.IFNA(VLOOKUP($A456,'311 &amp; 313 expiration'!A:C,3,FALSE),0)</f>
        <v>0</v>
      </c>
      <c r="H456" s="33">
        <v>0.77060000000000006</v>
      </c>
      <c r="I456" s="33">
        <v>0.63219999999999998</v>
      </c>
      <c r="J456" s="33">
        <v>0.63219999999999998</v>
      </c>
      <c r="K456" s="33">
        <f t="shared" si="14"/>
        <v>0</v>
      </c>
      <c r="L456" s="33">
        <f t="shared" si="15"/>
        <v>0.77060000000000006</v>
      </c>
      <c r="M456" s="33">
        <v>0.08</v>
      </c>
      <c r="N456" s="33">
        <v>5.8400000000000077E-2</v>
      </c>
      <c r="O456" s="33">
        <v>0</v>
      </c>
    </row>
    <row r="457" spans="1:15" x14ac:dyDescent="0.3">
      <c r="A457">
        <v>108915</v>
      </c>
      <c r="B457" t="s">
        <v>461</v>
      </c>
      <c r="C457" s="32">
        <v>213699105</v>
      </c>
      <c r="D457" s="32">
        <v>213699105</v>
      </c>
      <c r="E457" s="32">
        <v>29885102</v>
      </c>
      <c r="F457" s="32">
        <f>_xlfn.IFNA(VLOOKUP($A457,'311 &amp; 313 expiration'!A:C,2,FALSE),0)</f>
        <v>0</v>
      </c>
      <c r="G457" s="32">
        <f>_xlfn.IFNA(VLOOKUP($A457,'311 &amp; 313 expiration'!A:C,3,FALSE),0)</f>
        <v>0</v>
      </c>
      <c r="H457" s="33">
        <v>0.78690000000000004</v>
      </c>
      <c r="I457" s="33">
        <v>0.6169</v>
      </c>
      <c r="J457" s="33">
        <v>0.6169</v>
      </c>
      <c r="K457" s="33">
        <f t="shared" si="14"/>
        <v>0</v>
      </c>
      <c r="L457" s="33">
        <f t="shared" si="15"/>
        <v>0.78690000000000004</v>
      </c>
      <c r="M457" s="33">
        <v>0.08</v>
      </c>
      <c r="N457" s="33">
        <v>0.09</v>
      </c>
      <c r="O457" s="33">
        <v>2.7755575615628914E-17</v>
      </c>
    </row>
    <row r="458" spans="1:15" x14ac:dyDescent="0.3">
      <c r="A458">
        <v>108916</v>
      </c>
      <c r="B458" t="s">
        <v>198</v>
      </c>
      <c r="C458" s="32">
        <v>1033178037</v>
      </c>
      <c r="D458" s="32">
        <v>1033178037</v>
      </c>
      <c r="E458" s="32">
        <v>194624532</v>
      </c>
      <c r="F458" s="32">
        <f>_xlfn.IFNA(VLOOKUP($A458,'311 &amp; 313 expiration'!A:C,2,FALSE),0)</f>
        <v>0</v>
      </c>
      <c r="G458" s="32">
        <f>_xlfn.IFNA(VLOOKUP($A458,'311 &amp; 313 expiration'!A:C,3,FALSE),0)</f>
        <v>0</v>
      </c>
      <c r="H458" s="33">
        <v>0.78690000000000004</v>
      </c>
      <c r="I458" s="33">
        <v>0.6169</v>
      </c>
      <c r="J458" s="33">
        <v>0.6169</v>
      </c>
      <c r="K458" s="33">
        <f t="shared" si="14"/>
        <v>0</v>
      </c>
      <c r="L458" s="33">
        <f t="shared" si="15"/>
        <v>0.78690000000000004</v>
      </c>
      <c r="M458" s="33">
        <v>0.08</v>
      </c>
      <c r="N458" s="33">
        <v>0.09</v>
      </c>
      <c r="O458" s="33">
        <v>2.7755575615628914E-17</v>
      </c>
    </row>
    <row r="459" spans="1:15" x14ac:dyDescent="0.3">
      <c r="A459">
        <v>109901</v>
      </c>
      <c r="B459" t="s">
        <v>462</v>
      </c>
      <c r="C459" s="32">
        <v>337873985</v>
      </c>
      <c r="D459" s="32">
        <v>337873985</v>
      </c>
      <c r="E459" s="32">
        <v>22206414</v>
      </c>
      <c r="F459" s="32">
        <f>_xlfn.IFNA(VLOOKUP($A459,'311 &amp; 313 expiration'!A:C,2,FALSE),0)</f>
        <v>0</v>
      </c>
      <c r="G459" s="32">
        <f>_xlfn.IFNA(VLOOKUP($A459,'311 &amp; 313 expiration'!A:C,3,FALSE),0)</f>
        <v>0</v>
      </c>
      <c r="H459" s="33">
        <v>0.66930000000000001</v>
      </c>
      <c r="I459" s="33">
        <v>0.56890000000000007</v>
      </c>
      <c r="J459" s="33">
        <v>0.56890000000000007</v>
      </c>
      <c r="K459" s="33">
        <f t="shared" si="14"/>
        <v>0</v>
      </c>
      <c r="L459" s="33">
        <f t="shared" si="15"/>
        <v>0.66930000000000001</v>
      </c>
      <c r="M459" s="33">
        <v>0.08</v>
      </c>
      <c r="N459" s="33">
        <v>2.0399999999999932E-2</v>
      </c>
      <c r="O459" s="33">
        <v>0</v>
      </c>
    </row>
    <row r="460" spans="1:15" x14ac:dyDescent="0.3">
      <c r="A460">
        <v>109902</v>
      </c>
      <c r="B460" t="s">
        <v>463</v>
      </c>
      <c r="C460" s="32">
        <v>135742109</v>
      </c>
      <c r="D460" s="32">
        <v>135742109</v>
      </c>
      <c r="E460" s="32">
        <v>15735060</v>
      </c>
      <c r="F460" s="32">
        <f>_xlfn.IFNA(VLOOKUP($A460,'311 &amp; 313 expiration'!A:C,2,FALSE),0)</f>
        <v>0</v>
      </c>
      <c r="G460" s="32">
        <f>_xlfn.IFNA(VLOOKUP($A460,'311 &amp; 313 expiration'!A:C,3,FALSE),0)</f>
        <v>0</v>
      </c>
      <c r="H460" s="33">
        <v>0.75519999999999998</v>
      </c>
      <c r="I460" s="33">
        <v>0.6169</v>
      </c>
      <c r="J460" s="33">
        <v>0.6169</v>
      </c>
      <c r="K460" s="33">
        <f t="shared" si="14"/>
        <v>0</v>
      </c>
      <c r="L460" s="33">
        <f t="shared" si="15"/>
        <v>0.75519999999999998</v>
      </c>
      <c r="M460" s="33">
        <v>0.08</v>
      </c>
      <c r="N460" s="33">
        <v>5.8299999999999977E-2</v>
      </c>
      <c r="O460" s="33">
        <v>0</v>
      </c>
    </row>
    <row r="461" spans="1:15" x14ac:dyDescent="0.3">
      <c r="A461">
        <v>109903</v>
      </c>
      <c r="B461" t="s">
        <v>464</v>
      </c>
      <c r="C461" s="32">
        <v>152834857</v>
      </c>
      <c r="D461" s="32">
        <v>152834857</v>
      </c>
      <c r="E461" s="32">
        <v>30949966</v>
      </c>
      <c r="F461" s="32">
        <f>_xlfn.IFNA(VLOOKUP($A461,'311 &amp; 313 expiration'!A:C,2,FALSE),0)</f>
        <v>0</v>
      </c>
      <c r="G461" s="32">
        <f>_xlfn.IFNA(VLOOKUP($A461,'311 &amp; 313 expiration'!A:C,3,FALSE),0)</f>
        <v>0</v>
      </c>
      <c r="H461" s="33">
        <v>0.75519999999999998</v>
      </c>
      <c r="I461" s="33">
        <v>0.6169</v>
      </c>
      <c r="J461" s="33">
        <v>0.6169</v>
      </c>
      <c r="K461" s="33">
        <f t="shared" si="14"/>
        <v>0</v>
      </c>
      <c r="L461" s="33">
        <f t="shared" si="15"/>
        <v>0.75519999999999998</v>
      </c>
      <c r="M461" s="33">
        <v>0.08</v>
      </c>
      <c r="N461" s="33">
        <v>5.8299999999999977E-2</v>
      </c>
      <c r="O461" s="33">
        <v>0</v>
      </c>
    </row>
    <row r="462" spans="1:15" x14ac:dyDescent="0.3">
      <c r="A462">
        <v>109904</v>
      </c>
      <c r="B462" t="s">
        <v>465</v>
      </c>
      <c r="C462" s="32">
        <v>1101940319</v>
      </c>
      <c r="D462" s="32">
        <v>1101940319</v>
      </c>
      <c r="E462" s="32">
        <v>112303380</v>
      </c>
      <c r="F462" s="32">
        <f>_xlfn.IFNA(VLOOKUP($A462,'311 &amp; 313 expiration'!A:C,2,FALSE),0)</f>
        <v>0</v>
      </c>
      <c r="G462" s="32">
        <f>_xlfn.IFNA(VLOOKUP($A462,'311 &amp; 313 expiration'!A:C,3,FALSE),0)</f>
        <v>0</v>
      </c>
      <c r="H462" s="33">
        <v>0.74220000000000008</v>
      </c>
      <c r="I462" s="33">
        <v>0.6169</v>
      </c>
      <c r="J462" s="33">
        <v>0.6169</v>
      </c>
      <c r="K462" s="33">
        <f t="shared" si="14"/>
        <v>0</v>
      </c>
      <c r="L462" s="33">
        <f t="shared" si="15"/>
        <v>0.74220000000000008</v>
      </c>
      <c r="M462" s="33">
        <v>0.08</v>
      </c>
      <c r="N462" s="33">
        <v>4.5300000000000076E-2</v>
      </c>
      <c r="O462" s="33">
        <v>0</v>
      </c>
    </row>
    <row r="463" spans="1:15" x14ac:dyDescent="0.3">
      <c r="A463">
        <v>109905</v>
      </c>
      <c r="B463" t="s">
        <v>89</v>
      </c>
      <c r="C463" s="32">
        <v>161655815</v>
      </c>
      <c r="D463" s="32">
        <v>161655815</v>
      </c>
      <c r="E463" s="32">
        <v>22992970</v>
      </c>
      <c r="F463" s="32">
        <f>_xlfn.IFNA(VLOOKUP($A463,'311 &amp; 313 expiration'!A:C,2,FALSE),0)</f>
        <v>0</v>
      </c>
      <c r="G463" s="32">
        <f>_xlfn.IFNA(VLOOKUP($A463,'311 &amp; 313 expiration'!A:C,3,FALSE),0)</f>
        <v>0</v>
      </c>
      <c r="H463" s="33">
        <v>0.75519999999999998</v>
      </c>
      <c r="I463" s="33">
        <v>0.6169</v>
      </c>
      <c r="J463" s="33">
        <v>0.6169</v>
      </c>
      <c r="K463" s="33">
        <f t="shared" si="14"/>
        <v>0</v>
      </c>
      <c r="L463" s="33">
        <f t="shared" si="15"/>
        <v>0.75519999999999998</v>
      </c>
      <c r="M463" s="33">
        <v>0.08</v>
      </c>
      <c r="N463" s="33">
        <v>5.8299999999999977E-2</v>
      </c>
      <c r="O463" s="33">
        <v>0</v>
      </c>
    </row>
    <row r="464" spans="1:15" x14ac:dyDescent="0.3">
      <c r="A464">
        <v>109907</v>
      </c>
      <c r="B464" t="s">
        <v>466</v>
      </c>
      <c r="C464" s="32">
        <v>497987582</v>
      </c>
      <c r="D464" s="32">
        <v>497987582</v>
      </c>
      <c r="E464" s="32">
        <v>53155958</v>
      </c>
      <c r="F464" s="32">
        <f>_xlfn.IFNA(VLOOKUP($A464,'311 &amp; 313 expiration'!A:C,2,FALSE),0)</f>
        <v>0</v>
      </c>
      <c r="G464" s="32">
        <f>_xlfn.IFNA(VLOOKUP($A464,'311 &amp; 313 expiration'!A:C,3,FALSE),0)</f>
        <v>0</v>
      </c>
      <c r="H464" s="33">
        <v>0.75519999999999998</v>
      </c>
      <c r="I464" s="33">
        <v>0.6169</v>
      </c>
      <c r="J464" s="33">
        <v>0.6169</v>
      </c>
      <c r="K464" s="33">
        <f t="shared" si="14"/>
        <v>0</v>
      </c>
      <c r="L464" s="33">
        <f t="shared" si="15"/>
        <v>0.75519999999999998</v>
      </c>
      <c r="M464" s="33">
        <v>0.08</v>
      </c>
      <c r="N464" s="33">
        <v>5.8299999999999977E-2</v>
      </c>
      <c r="O464" s="33">
        <v>0</v>
      </c>
    </row>
    <row r="465" spans="1:15" x14ac:dyDescent="0.3">
      <c r="A465">
        <v>109908</v>
      </c>
      <c r="B465" t="s">
        <v>467</v>
      </c>
      <c r="C465" s="32">
        <v>103693993</v>
      </c>
      <c r="D465" s="32">
        <v>103693993</v>
      </c>
      <c r="E465" s="32">
        <v>5492782</v>
      </c>
      <c r="F465" s="32">
        <f>_xlfn.IFNA(VLOOKUP($A465,'311 &amp; 313 expiration'!A:C,2,FALSE),0)</f>
        <v>0</v>
      </c>
      <c r="G465" s="32">
        <f>_xlfn.IFNA(VLOOKUP($A465,'311 &amp; 313 expiration'!A:C,3,FALSE),0)</f>
        <v>0</v>
      </c>
      <c r="H465" s="33">
        <v>0.75519999999999998</v>
      </c>
      <c r="I465" s="33">
        <v>0.6169</v>
      </c>
      <c r="J465" s="33">
        <v>0.6169</v>
      </c>
      <c r="K465" s="33">
        <f t="shared" si="14"/>
        <v>0</v>
      </c>
      <c r="L465" s="33">
        <f t="shared" si="15"/>
        <v>0.75519999999999998</v>
      </c>
      <c r="M465" s="33">
        <v>0.08</v>
      </c>
      <c r="N465" s="33">
        <v>5.8299999999999977E-2</v>
      </c>
      <c r="O465" s="33">
        <v>0</v>
      </c>
    </row>
    <row r="466" spans="1:15" x14ac:dyDescent="0.3">
      <c r="A466">
        <v>109910</v>
      </c>
      <c r="B466" t="s">
        <v>468</v>
      </c>
      <c r="C466" s="32">
        <v>110265724</v>
      </c>
      <c r="D466" s="32">
        <v>110265724</v>
      </c>
      <c r="E466" s="32">
        <v>9177492</v>
      </c>
      <c r="F466" s="32">
        <f>_xlfn.IFNA(VLOOKUP($A466,'311 &amp; 313 expiration'!A:C,2,FALSE),0)</f>
        <v>0</v>
      </c>
      <c r="G466" s="32">
        <f>_xlfn.IFNA(VLOOKUP($A466,'311 &amp; 313 expiration'!A:C,3,FALSE),0)</f>
        <v>0</v>
      </c>
      <c r="H466" s="33">
        <v>0.75519999999999998</v>
      </c>
      <c r="I466" s="33">
        <v>0.6169</v>
      </c>
      <c r="J466" s="33">
        <v>0.6169</v>
      </c>
      <c r="K466" s="33">
        <f t="shared" si="14"/>
        <v>0</v>
      </c>
      <c r="L466" s="33">
        <f t="shared" si="15"/>
        <v>0.75519999999999998</v>
      </c>
      <c r="M466" s="33">
        <v>0.08</v>
      </c>
      <c r="N466" s="33">
        <v>5.8299999999999977E-2</v>
      </c>
      <c r="O466" s="33">
        <v>0</v>
      </c>
    </row>
    <row r="467" spans="1:15" x14ac:dyDescent="0.3">
      <c r="A467">
        <v>109911</v>
      </c>
      <c r="B467" t="s">
        <v>469</v>
      </c>
      <c r="C467" s="32">
        <v>1003952800</v>
      </c>
      <c r="D467" s="32">
        <v>1003952800</v>
      </c>
      <c r="E467" s="32">
        <v>172845860</v>
      </c>
      <c r="F467" s="32">
        <f>_xlfn.IFNA(VLOOKUP($A467,'311 &amp; 313 expiration'!A:C,2,FALSE),0)</f>
        <v>0</v>
      </c>
      <c r="G467" s="32">
        <f>_xlfn.IFNA(VLOOKUP($A467,'311 &amp; 313 expiration'!A:C,3,FALSE),0)</f>
        <v>0</v>
      </c>
      <c r="H467" s="33">
        <v>0.75519999999999998</v>
      </c>
      <c r="I467" s="33">
        <v>0.6169</v>
      </c>
      <c r="J467" s="33">
        <v>0.6169</v>
      </c>
      <c r="K467" s="33">
        <f t="shared" si="14"/>
        <v>0</v>
      </c>
      <c r="L467" s="33">
        <f t="shared" si="15"/>
        <v>0.75519999999999998</v>
      </c>
      <c r="M467" s="33">
        <v>0.08</v>
      </c>
      <c r="N467" s="33">
        <v>5.8299999999999977E-2</v>
      </c>
      <c r="O467" s="33">
        <v>0</v>
      </c>
    </row>
    <row r="468" spans="1:15" x14ac:dyDescent="0.3">
      <c r="A468">
        <v>109912</v>
      </c>
      <c r="B468" t="s">
        <v>470</v>
      </c>
      <c r="C468" s="32">
        <v>142407335</v>
      </c>
      <c r="D468" s="32">
        <v>142407335</v>
      </c>
      <c r="E468" s="32">
        <v>24421162</v>
      </c>
      <c r="F468" s="32">
        <f>_xlfn.IFNA(VLOOKUP($A468,'311 &amp; 313 expiration'!A:C,2,FALSE),0)</f>
        <v>0</v>
      </c>
      <c r="G468" s="32">
        <f>_xlfn.IFNA(VLOOKUP($A468,'311 &amp; 313 expiration'!A:C,3,FALSE),0)</f>
        <v>0</v>
      </c>
      <c r="H468" s="33">
        <v>0.75519999999999998</v>
      </c>
      <c r="I468" s="33">
        <v>0.6169</v>
      </c>
      <c r="J468" s="33">
        <v>0.6169</v>
      </c>
      <c r="K468" s="33">
        <f t="shared" si="14"/>
        <v>0</v>
      </c>
      <c r="L468" s="33">
        <f t="shared" si="15"/>
        <v>0.75519999999999998</v>
      </c>
      <c r="M468" s="33">
        <v>0.08</v>
      </c>
      <c r="N468" s="33">
        <v>5.8299999999999977E-2</v>
      </c>
      <c r="O468" s="33">
        <v>0</v>
      </c>
    </row>
    <row r="469" spans="1:15" x14ac:dyDescent="0.3">
      <c r="A469">
        <v>109913</v>
      </c>
      <c r="B469" t="s">
        <v>471</v>
      </c>
      <c r="C469" s="32">
        <v>274165028</v>
      </c>
      <c r="D469" s="32">
        <v>274165028</v>
      </c>
      <c r="E469" s="32">
        <v>25821036</v>
      </c>
      <c r="F469" s="32">
        <f>_xlfn.IFNA(VLOOKUP($A469,'311 &amp; 313 expiration'!A:C,2,FALSE),0)</f>
        <v>0</v>
      </c>
      <c r="G469" s="32">
        <f>_xlfn.IFNA(VLOOKUP($A469,'311 &amp; 313 expiration'!A:C,3,FALSE),0)</f>
        <v>0</v>
      </c>
      <c r="H469" s="33">
        <v>0.76070000000000004</v>
      </c>
      <c r="I469" s="33">
        <v>0.62240000000000006</v>
      </c>
      <c r="J469" s="33">
        <v>0.62240000000000006</v>
      </c>
      <c r="K469" s="33">
        <f t="shared" si="14"/>
        <v>0</v>
      </c>
      <c r="L469" s="33">
        <f t="shared" si="15"/>
        <v>0.76070000000000004</v>
      </c>
      <c r="M469" s="33">
        <v>0.08</v>
      </c>
      <c r="N469" s="33">
        <v>5.8299999999999977E-2</v>
      </c>
      <c r="O469" s="33">
        <v>0</v>
      </c>
    </row>
    <row r="470" spans="1:15" x14ac:dyDescent="0.3">
      <c r="A470">
        <v>109914</v>
      </c>
      <c r="B470" t="s">
        <v>472</v>
      </c>
      <c r="C470" s="32">
        <v>161438862</v>
      </c>
      <c r="D470" s="32">
        <v>161438862</v>
      </c>
      <c r="E470" s="32">
        <v>9200976</v>
      </c>
      <c r="F470" s="32">
        <f>_xlfn.IFNA(VLOOKUP($A470,'311 &amp; 313 expiration'!A:C,2,FALSE),0)</f>
        <v>0</v>
      </c>
      <c r="G470" s="32">
        <f>_xlfn.IFNA(VLOOKUP($A470,'311 &amp; 313 expiration'!A:C,3,FALSE),0)</f>
        <v>0</v>
      </c>
      <c r="H470" s="33">
        <v>0.70720000000000005</v>
      </c>
      <c r="I470" s="33">
        <v>0.56890000000000007</v>
      </c>
      <c r="J470" s="33">
        <v>0.56890000000000007</v>
      </c>
      <c r="K470" s="33">
        <f t="shared" si="14"/>
        <v>0</v>
      </c>
      <c r="L470" s="33">
        <f t="shared" si="15"/>
        <v>0.70720000000000005</v>
      </c>
      <c r="M470" s="33">
        <v>0.08</v>
      </c>
      <c r="N470" s="33">
        <v>5.8299999999999977E-2</v>
      </c>
      <c r="O470" s="33">
        <v>0</v>
      </c>
    </row>
    <row r="471" spans="1:15" x14ac:dyDescent="0.3">
      <c r="A471">
        <v>110901</v>
      </c>
      <c r="B471" t="s">
        <v>473</v>
      </c>
      <c r="C471" s="32">
        <v>91417716</v>
      </c>
      <c r="D471" s="32">
        <v>91417716</v>
      </c>
      <c r="E471" s="32">
        <v>8475860</v>
      </c>
      <c r="F471" s="32">
        <f>_xlfn.IFNA(VLOOKUP($A471,'311 &amp; 313 expiration'!A:C,2,FALSE),0)</f>
        <v>0</v>
      </c>
      <c r="G471" s="32">
        <f>_xlfn.IFNA(VLOOKUP($A471,'311 &amp; 313 expiration'!A:C,3,FALSE),0)</f>
        <v>0</v>
      </c>
      <c r="H471" s="33">
        <v>0.71179999999999999</v>
      </c>
      <c r="I471" s="33">
        <v>0.61920000000000008</v>
      </c>
      <c r="J471" s="33">
        <v>0.61920000000000008</v>
      </c>
      <c r="K471" s="33">
        <f t="shared" si="14"/>
        <v>0</v>
      </c>
      <c r="L471" s="33">
        <f t="shared" si="15"/>
        <v>0.71179999999999999</v>
      </c>
      <c r="M471" s="33">
        <v>0.08</v>
      </c>
      <c r="N471" s="33">
        <v>1.2599999999999903E-2</v>
      </c>
      <c r="O471" s="33">
        <v>0</v>
      </c>
    </row>
    <row r="472" spans="1:15" x14ac:dyDescent="0.3">
      <c r="A472">
        <v>110902</v>
      </c>
      <c r="B472" t="s">
        <v>474</v>
      </c>
      <c r="C472" s="32">
        <v>1459473246</v>
      </c>
      <c r="D472" s="32">
        <v>1459473246</v>
      </c>
      <c r="E472" s="32">
        <v>161068950</v>
      </c>
      <c r="F472" s="32">
        <f>_xlfn.IFNA(VLOOKUP($A472,'311 &amp; 313 expiration'!A:C,2,FALSE),0)</f>
        <v>0</v>
      </c>
      <c r="G472" s="32">
        <f>_xlfn.IFNA(VLOOKUP($A472,'311 &amp; 313 expiration'!A:C,3,FALSE),0)</f>
        <v>0</v>
      </c>
      <c r="H472" s="33">
        <v>0.80220000000000002</v>
      </c>
      <c r="I472" s="33">
        <v>0.63219999999999998</v>
      </c>
      <c r="J472" s="33">
        <v>0.63219999999999998</v>
      </c>
      <c r="K472" s="33">
        <f t="shared" si="14"/>
        <v>0</v>
      </c>
      <c r="L472" s="33">
        <f t="shared" si="15"/>
        <v>0.80220000000000002</v>
      </c>
      <c r="M472" s="33">
        <v>0.08</v>
      </c>
      <c r="N472" s="33">
        <v>0.09</v>
      </c>
      <c r="O472" s="33">
        <v>2.7755575615628914E-17</v>
      </c>
    </row>
    <row r="473" spans="1:15" x14ac:dyDescent="0.3">
      <c r="A473">
        <v>110905</v>
      </c>
      <c r="B473" t="s">
        <v>475</v>
      </c>
      <c r="C473" s="32">
        <v>178637241</v>
      </c>
      <c r="D473" s="32">
        <v>178637241</v>
      </c>
      <c r="E473" s="32">
        <v>24719028</v>
      </c>
      <c r="F473" s="32">
        <f>_xlfn.IFNA(VLOOKUP($A473,'311 &amp; 313 expiration'!A:C,2,FALSE),0)</f>
        <v>0</v>
      </c>
      <c r="G473" s="32">
        <f>_xlfn.IFNA(VLOOKUP($A473,'311 &amp; 313 expiration'!A:C,3,FALSE),0)</f>
        <v>0</v>
      </c>
      <c r="H473" s="33">
        <v>0.75340000000000007</v>
      </c>
      <c r="I473" s="33">
        <v>0.61509999999999998</v>
      </c>
      <c r="J473" s="33">
        <v>0.61509999999999998</v>
      </c>
      <c r="K473" s="33">
        <f t="shared" si="14"/>
        <v>0</v>
      </c>
      <c r="L473" s="33">
        <f t="shared" si="15"/>
        <v>0.75340000000000007</v>
      </c>
      <c r="M473" s="33">
        <v>0.08</v>
      </c>
      <c r="N473" s="33">
        <v>5.8300000000000088E-2</v>
      </c>
      <c r="O473" s="33">
        <v>0</v>
      </c>
    </row>
    <row r="474" spans="1:15" x14ac:dyDescent="0.3">
      <c r="A474">
        <v>110906</v>
      </c>
      <c r="B474" t="s">
        <v>476</v>
      </c>
      <c r="C474" s="32">
        <v>126746042</v>
      </c>
      <c r="D474" s="32">
        <v>126746042</v>
      </c>
      <c r="E474" s="32">
        <v>19588950</v>
      </c>
      <c r="F474" s="32">
        <f>_xlfn.IFNA(VLOOKUP($A474,'311 &amp; 313 expiration'!A:C,2,FALSE),0)</f>
        <v>0</v>
      </c>
      <c r="G474" s="32">
        <f>_xlfn.IFNA(VLOOKUP($A474,'311 &amp; 313 expiration'!A:C,3,FALSE),0)</f>
        <v>0</v>
      </c>
      <c r="H474" s="33">
        <v>0.74860000000000004</v>
      </c>
      <c r="I474" s="33">
        <v>0.61920000000000008</v>
      </c>
      <c r="J474" s="33">
        <v>0.61920000000000008</v>
      </c>
      <c r="K474" s="33">
        <f t="shared" si="14"/>
        <v>0</v>
      </c>
      <c r="L474" s="33">
        <f t="shared" si="15"/>
        <v>0.74860000000000004</v>
      </c>
      <c r="M474" s="33">
        <v>0.08</v>
      </c>
      <c r="N474" s="33">
        <v>4.9399999999999958E-2</v>
      </c>
      <c r="O474" s="33">
        <v>0</v>
      </c>
    </row>
    <row r="475" spans="1:15" x14ac:dyDescent="0.3">
      <c r="A475">
        <v>110907</v>
      </c>
      <c r="B475" t="s">
        <v>477</v>
      </c>
      <c r="C475" s="32">
        <v>1067436687</v>
      </c>
      <c r="D475" s="32">
        <v>1065402006</v>
      </c>
      <c r="E475" s="32">
        <v>17466668</v>
      </c>
      <c r="F475" s="32">
        <f>_xlfn.IFNA(VLOOKUP($A475,'311 &amp; 313 expiration'!A:C,2,FALSE),0)</f>
        <v>0</v>
      </c>
      <c r="G475" s="32">
        <f>_xlfn.IFNA(VLOOKUP($A475,'311 &amp; 313 expiration'!A:C,3,FALSE),0)</f>
        <v>0</v>
      </c>
      <c r="H475" s="33">
        <v>0.80220000000000002</v>
      </c>
      <c r="I475" s="33">
        <v>0.63219999999999998</v>
      </c>
      <c r="J475" s="33">
        <v>0.63219999999999998</v>
      </c>
      <c r="K475" s="33">
        <f t="shared" si="14"/>
        <v>0</v>
      </c>
      <c r="L475" s="33">
        <f t="shared" si="15"/>
        <v>0.80220000000000002</v>
      </c>
      <c r="M475" s="33">
        <v>0.08</v>
      </c>
      <c r="N475" s="33">
        <v>0.09</v>
      </c>
      <c r="O475" s="33">
        <v>2.7755575615628914E-17</v>
      </c>
    </row>
    <row r="476" spans="1:15" x14ac:dyDescent="0.3">
      <c r="A476">
        <v>110908</v>
      </c>
      <c r="B476" t="s">
        <v>478</v>
      </c>
      <c r="C476" s="32">
        <v>56736643</v>
      </c>
      <c r="D476" s="32">
        <v>56736643</v>
      </c>
      <c r="E476" s="32">
        <v>5365560</v>
      </c>
      <c r="F476" s="32">
        <f>_xlfn.IFNA(VLOOKUP($A476,'311 &amp; 313 expiration'!A:C,2,FALSE),0)</f>
        <v>0</v>
      </c>
      <c r="G476" s="32">
        <f>_xlfn.IFNA(VLOOKUP($A476,'311 &amp; 313 expiration'!A:C,3,FALSE),0)</f>
        <v>0</v>
      </c>
      <c r="H476" s="33">
        <v>0.76380000000000003</v>
      </c>
      <c r="I476" s="33">
        <v>0.62550000000000006</v>
      </c>
      <c r="J476" s="33">
        <v>0.62550000000000006</v>
      </c>
      <c r="K476" s="33">
        <f t="shared" si="14"/>
        <v>0</v>
      </c>
      <c r="L476" s="33">
        <f t="shared" si="15"/>
        <v>0.76380000000000003</v>
      </c>
      <c r="M476" s="33">
        <v>0.08</v>
      </c>
      <c r="N476" s="33">
        <v>5.8299999999999977E-2</v>
      </c>
      <c r="O476" s="33">
        <v>0</v>
      </c>
    </row>
    <row r="477" spans="1:15" x14ac:dyDescent="0.3">
      <c r="A477">
        <v>111901</v>
      </c>
      <c r="B477" t="s">
        <v>479</v>
      </c>
      <c r="C477" s="32">
        <v>9182376460</v>
      </c>
      <c r="D477" s="32">
        <v>9182376460</v>
      </c>
      <c r="E477" s="32">
        <v>1256727294</v>
      </c>
      <c r="F477" s="32">
        <f>_xlfn.IFNA(VLOOKUP($A477,'311 &amp; 313 expiration'!A:C,2,FALSE),0)</f>
        <v>0</v>
      </c>
      <c r="G477" s="32">
        <f>_xlfn.IFNA(VLOOKUP($A477,'311 &amp; 313 expiration'!A:C,3,FALSE),0)</f>
        <v>0</v>
      </c>
      <c r="H477" s="33">
        <v>0.78460000000000008</v>
      </c>
      <c r="I477" s="33">
        <v>0.61460000000000004</v>
      </c>
      <c r="J477" s="33">
        <v>0.61460000000000004</v>
      </c>
      <c r="K477" s="33">
        <f t="shared" si="14"/>
        <v>0</v>
      </c>
      <c r="L477" s="33">
        <f t="shared" si="15"/>
        <v>0.78460000000000008</v>
      </c>
      <c r="M477" s="33">
        <v>0.08</v>
      </c>
      <c r="N477" s="33">
        <v>0.09</v>
      </c>
      <c r="O477" s="33">
        <v>2.7755575615628914E-17</v>
      </c>
    </row>
    <row r="478" spans="1:15" x14ac:dyDescent="0.3">
      <c r="A478">
        <v>111902</v>
      </c>
      <c r="B478" t="s">
        <v>480</v>
      </c>
      <c r="C478" s="32">
        <v>333636957</v>
      </c>
      <c r="D478" s="32">
        <v>333636957</v>
      </c>
      <c r="E478" s="32">
        <v>36452578</v>
      </c>
      <c r="F478" s="32">
        <f>_xlfn.IFNA(VLOOKUP($A478,'311 &amp; 313 expiration'!A:C,2,FALSE),0)</f>
        <v>0</v>
      </c>
      <c r="G478" s="32">
        <f>_xlfn.IFNA(VLOOKUP($A478,'311 &amp; 313 expiration'!A:C,3,FALSE),0)</f>
        <v>0</v>
      </c>
      <c r="H478" s="33">
        <v>0.74690000000000001</v>
      </c>
      <c r="I478" s="33">
        <v>0.6169</v>
      </c>
      <c r="J478" s="33">
        <v>0.6169</v>
      </c>
      <c r="K478" s="33">
        <f t="shared" si="14"/>
        <v>0</v>
      </c>
      <c r="L478" s="33">
        <f t="shared" si="15"/>
        <v>0.74690000000000001</v>
      </c>
      <c r="M478" s="33">
        <v>0.08</v>
      </c>
      <c r="N478" s="33">
        <v>0.05</v>
      </c>
      <c r="O478" s="33">
        <v>0</v>
      </c>
    </row>
    <row r="479" spans="1:15" x14ac:dyDescent="0.3">
      <c r="A479">
        <v>111903</v>
      </c>
      <c r="B479" t="s">
        <v>481</v>
      </c>
      <c r="C479" s="32">
        <v>566140940</v>
      </c>
      <c r="D479" s="32">
        <v>566140940</v>
      </c>
      <c r="E479" s="32">
        <v>63580682</v>
      </c>
      <c r="F479" s="32">
        <f>_xlfn.IFNA(VLOOKUP($A479,'311 &amp; 313 expiration'!A:C,2,FALSE),0)</f>
        <v>0</v>
      </c>
      <c r="G479" s="32">
        <f>_xlfn.IFNA(VLOOKUP($A479,'311 &amp; 313 expiration'!A:C,3,FALSE),0)</f>
        <v>0</v>
      </c>
      <c r="H479" s="33">
        <v>0.63719999999999999</v>
      </c>
      <c r="I479" s="33">
        <v>0.58720000000000006</v>
      </c>
      <c r="J479" s="33">
        <v>0.58720000000000006</v>
      </c>
      <c r="K479" s="33">
        <f t="shared" si="14"/>
        <v>0</v>
      </c>
      <c r="L479" s="33">
        <f t="shared" si="15"/>
        <v>0.63719999999999999</v>
      </c>
      <c r="M479" s="33">
        <v>4.9999999999999933E-2</v>
      </c>
      <c r="N479" s="33">
        <v>0</v>
      </c>
      <c r="O479" s="33">
        <v>0</v>
      </c>
    </row>
    <row r="480" spans="1:15" x14ac:dyDescent="0.3">
      <c r="A480">
        <v>112901</v>
      </c>
      <c r="B480" t="s">
        <v>482</v>
      </c>
      <c r="C480" s="32">
        <v>2134752068</v>
      </c>
      <c r="D480" s="32">
        <v>2134752068</v>
      </c>
      <c r="E480" s="32">
        <v>297647716</v>
      </c>
      <c r="F480" s="32">
        <f>_xlfn.IFNA(VLOOKUP($A480,'311 &amp; 313 expiration'!A:C,2,FALSE),0)</f>
        <v>0</v>
      </c>
      <c r="G480" s="32">
        <f>_xlfn.IFNA(VLOOKUP($A480,'311 &amp; 313 expiration'!A:C,3,FALSE),0)</f>
        <v>0</v>
      </c>
      <c r="H480" s="33">
        <v>0.61890000000000001</v>
      </c>
      <c r="I480" s="33">
        <v>0.56890000000000007</v>
      </c>
      <c r="J480" s="33">
        <v>0.56890000000000007</v>
      </c>
      <c r="K480" s="33">
        <f t="shared" si="14"/>
        <v>0</v>
      </c>
      <c r="L480" s="33">
        <f t="shared" si="15"/>
        <v>0.61890000000000001</v>
      </c>
      <c r="M480" s="33">
        <v>4.9999999999999933E-2</v>
      </c>
      <c r="N480" s="33">
        <v>0</v>
      </c>
      <c r="O480" s="33">
        <v>0</v>
      </c>
    </row>
    <row r="481" spans="1:15" x14ac:dyDescent="0.3">
      <c r="A481">
        <v>112905</v>
      </c>
      <c r="B481" t="s">
        <v>483</v>
      </c>
      <c r="C481" s="32">
        <v>138530421</v>
      </c>
      <c r="D481" s="32">
        <v>138530421</v>
      </c>
      <c r="E481" s="32">
        <v>28611732</v>
      </c>
      <c r="F481" s="32">
        <f>_xlfn.IFNA(VLOOKUP($A481,'311 &amp; 313 expiration'!A:C,2,FALSE),0)</f>
        <v>0</v>
      </c>
      <c r="G481" s="32">
        <f>_xlfn.IFNA(VLOOKUP($A481,'311 &amp; 313 expiration'!A:C,3,FALSE),0)</f>
        <v>0</v>
      </c>
      <c r="H481" s="33">
        <v>0.74390000000000001</v>
      </c>
      <c r="I481" s="33">
        <v>0.60560000000000003</v>
      </c>
      <c r="J481" s="33">
        <v>0.60560000000000003</v>
      </c>
      <c r="K481" s="33">
        <f t="shared" si="14"/>
        <v>0</v>
      </c>
      <c r="L481" s="33">
        <f t="shared" si="15"/>
        <v>0.74390000000000001</v>
      </c>
      <c r="M481" s="33">
        <v>0.08</v>
      </c>
      <c r="N481" s="33">
        <v>5.8299999999999977E-2</v>
      </c>
      <c r="O481" s="33">
        <v>0</v>
      </c>
    </row>
    <row r="482" spans="1:15" x14ac:dyDescent="0.3">
      <c r="A482">
        <v>112906</v>
      </c>
      <c r="B482" t="s">
        <v>484</v>
      </c>
      <c r="C482" s="32">
        <v>150793973</v>
      </c>
      <c r="D482" s="32">
        <v>150793973</v>
      </c>
      <c r="E482" s="32">
        <v>28416478</v>
      </c>
      <c r="F482" s="32">
        <f>_xlfn.IFNA(VLOOKUP($A482,'311 &amp; 313 expiration'!A:C,2,FALSE),0)</f>
        <v>0</v>
      </c>
      <c r="G482" s="32">
        <f>_xlfn.IFNA(VLOOKUP($A482,'311 &amp; 313 expiration'!A:C,3,FALSE),0)</f>
        <v>0</v>
      </c>
      <c r="H482" s="33">
        <v>0.72689999999999999</v>
      </c>
      <c r="I482" s="33">
        <v>0.58860000000000001</v>
      </c>
      <c r="J482" s="33">
        <v>0.58860000000000001</v>
      </c>
      <c r="K482" s="33">
        <f t="shared" si="14"/>
        <v>0</v>
      </c>
      <c r="L482" s="33">
        <f t="shared" si="15"/>
        <v>0.72689999999999999</v>
      </c>
      <c r="M482" s="33">
        <v>0.08</v>
      </c>
      <c r="N482" s="33">
        <v>5.8299999999999977E-2</v>
      </c>
      <c r="O482" s="33">
        <v>0</v>
      </c>
    </row>
    <row r="483" spans="1:15" x14ac:dyDescent="0.3">
      <c r="A483">
        <v>112907</v>
      </c>
      <c r="B483" t="s">
        <v>485</v>
      </c>
      <c r="C483" s="32">
        <v>102552121</v>
      </c>
      <c r="D483" s="32">
        <v>102552121</v>
      </c>
      <c r="E483" s="32">
        <v>27061530</v>
      </c>
      <c r="F483" s="32">
        <f>_xlfn.IFNA(VLOOKUP($A483,'311 &amp; 313 expiration'!A:C,2,FALSE),0)</f>
        <v>0</v>
      </c>
      <c r="G483" s="32">
        <f>_xlfn.IFNA(VLOOKUP($A483,'311 &amp; 313 expiration'!A:C,3,FALSE),0)</f>
        <v>0</v>
      </c>
      <c r="H483" s="33">
        <v>0.75519999999999998</v>
      </c>
      <c r="I483" s="33">
        <v>0.6169</v>
      </c>
      <c r="J483" s="33">
        <v>0.6169</v>
      </c>
      <c r="K483" s="33">
        <f t="shared" si="14"/>
        <v>0</v>
      </c>
      <c r="L483" s="33">
        <f t="shared" si="15"/>
        <v>0.75519999999999998</v>
      </c>
      <c r="M483" s="33">
        <v>0.08</v>
      </c>
      <c r="N483" s="33">
        <v>5.8299999999999977E-2</v>
      </c>
      <c r="O483" s="33">
        <v>0</v>
      </c>
    </row>
    <row r="484" spans="1:15" x14ac:dyDescent="0.3">
      <c r="A484">
        <v>112908</v>
      </c>
      <c r="B484" t="s">
        <v>486</v>
      </c>
      <c r="C484" s="32">
        <v>257221724</v>
      </c>
      <c r="D484" s="32">
        <v>257221724</v>
      </c>
      <c r="E484" s="32">
        <v>41744372</v>
      </c>
      <c r="F484" s="32">
        <f>_xlfn.IFNA(VLOOKUP($A484,'311 &amp; 313 expiration'!A:C,2,FALSE),0)</f>
        <v>0</v>
      </c>
      <c r="G484" s="32">
        <f>_xlfn.IFNA(VLOOKUP($A484,'311 &amp; 313 expiration'!A:C,3,FALSE),0)</f>
        <v>0</v>
      </c>
      <c r="H484" s="33">
        <v>0.62080000000000002</v>
      </c>
      <c r="I484" s="33">
        <v>0.57079999999999997</v>
      </c>
      <c r="J484" s="33">
        <v>0.57079999999999997</v>
      </c>
      <c r="K484" s="33">
        <f t="shared" si="14"/>
        <v>0</v>
      </c>
      <c r="L484" s="33">
        <f t="shared" si="15"/>
        <v>0.62080000000000002</v>
      </c>
      <c r="M484" s="33">
        <v>5.0000000000000044E-2</v>
      </c>
      <c r="N484" s="33">
        <v>0</v>
      </c>
      <c r="O484" s="33">
        <v>0</v>
      </c>
    </row>
    <row r="485" spans="1:15" x14ac:dyDescent="0.3">
      <c r="A485">
        <v>112909</v>
      </c>
      <c r="B485" t="s">
        <v>487</v>
      </c>
      <c r="C485" s="32">
        <v>165427519</v>
      </c>
      <c r="D485" s="32">
        <v>165427519</v>
      </c>
      <c r="E485" s="32">
        <v>15219232</v>
      </c>
      <c r="F485" s="32">
        <f>_xlfn.IFNA(VLOOKUP($A485,'311 &amp; 313 expiration'!A:C,2,FALSE),0)</f>
        <v>0</v>
      </c>
      <c r="G485" s="32">
        <f>_xlfn.IFNA(VLOOKUP($A485,'311 &amp; 313 expiration'!A:C,3,FALSE),0)</f>
        <v>0</v>
      </c>
      <c r="H485" s="33">
        <v>0.61890000000000001</v>
      </c>
      <c r="I485" s="33">
        <v>0.56890000000000007</v>
      </c>
      <c r="J485" s="33">
        <v>0.56890000000000007</v>
      </c>
      <c r="K485" s="33">
        <f t="shared" si="14"/>
        <v>0</v>
      </c>
      <c r="L485" s="33">
        <f t="shared" si="15"/>
        <v>0.61890000000000001</v>
      </c>
      <c r="M485" s="33">
        <v>4.9999999999999933E-2</v>
      </c>
      <c r="N485" s="33">
        <v>0</v>
      </c>
      <c r="O485" s="33">
        <v>0</v>
      </c>
    </row>
    <row r="486" spans="1:15" x14ac:dyDescent="0.3">
      <c r="A486">
        <v>112910</v>
      </c>
      <c r="B486" t="s">
        <v>488</v>
      </c>
      <c r="C486" s="32">
        <v>146162347</v>
      </c>
      <c r="D486" s="32">
        <v>146162347</v>
      </c>
      <c r="E486" s="32">
        <v>17554458</v>
      </c>
      <c r="F486" s="32">
        <f>_xlfn.IFNA(VLOOKUP($A486,'311 &amp; 313 expiration'!A:C,2,FALSE),0)</f>
        <v>0</v>
      </c>
      <c r="G486" s="32">
        <f>_xlfn.IFNA(VLOOKUP($A486,'311 &amp; 313 expiration'!A:C,3,FALSE),0)</f>
        <v>0</v>
      </c>
      <c r="H486" s="33">
        <v>0.75519999999999998</v>
      </c>
      <c r="I486" s="33">
        <v>0.6169</v>
      </c>
      <c r="J486" s="33">
        <v>0.6169</v>
      </c>
      <c r="K486" s="33">
        <f t="shared" si="14"/>
        <v>0</v>
      </c>
      <c r="L486" s="33">
        <f t="shared" si="15"/>
        <v>0.75519999999999998</v>
      </c>
      <c r="M486" s="33">
        <v>0.08</v>
      </c>
      <c r="N486" s="33">
        <v>5.8299999999999977E-2</v>
      </c>
      <c r="O486" s="33">
        <v>0</v>
      </c>
    </row>
    <row r="487" spans="1:15" x14ac:dyDescent="0.3">
      <c r="A487">
        <v>113901</v>
      </c>
      <c r="B487" t="s">
        <v>489</v>
      </c>
      <c r="C487" s="32">
        <v>646295810</v>
      </c>
      <c r="D487" s="32">
        <v>646295810</v>
      </c>
      <c r="E487" s="32">
        <v>73318790</v>
      </c>
      <c r="F487" s="32">
        <f>_xlfn.IFNA(VLOOKUP($A487,'311 &amp; 313 expiration'!A:C,2,FALSE),0)</f>
        <v>63792582</v>
      </c>
      <c r="G487" s="32">
        <f>_xlfn.IFNA(VLOOKUP($A487,'311 &amp; 313 expiration'!A:C,3,FALSE),0)</f>
        <v>0</v>
      </c>
      <c r="H487" s="33">
        <v>0.6391</v>
      </c>
      <c r="I487" s="33">
        <v>0.58910000000000007</v>
      </c>
      <c r="J487" s="33">
        <v>0.58910000000000007</v>
      </c>
      <c r="K487" s="33">
        <f t="shared" si="14"/>
        <v>0</v>
      </c>
      <c r="L487" s="33">
        <f t="shared" si="15"/>
        <v>0.6391</v>
      </c>
      <c r="M487" s="33">
        <v>4.9999999999999933E-2</v>
      </c>
      <c r="N487" s="33">
        <v>0</v>
      </c>
      <c r="O487" s="33">
        <v>0</v>
      </c>
    </row>
    <row r="488" spans="1:15" x14ac:dyDescent="0.3">
      <c r="A488">
        <v>113902</v>
      </c>
      <c r="B488" t="s">
        <v>490</v>
      </c>
      <c r="C488" s="32">
        <v>579436884</v>
      </c>
      <c r="D488" s="32">
        <v>579436884</v>
      </c>
      <c r="E488" s="32">
        <v>50936320</v>
      </c>
      <c r="F488" s="32">
        <f>_xlfn.IFNA(VLOOKUP($A488,'311 &amp; 313 expiration'!A:C,2,FALSE),0)</f>
        <v>0</v>
      </c>
      <c r="G488" s="32">
        <f>_xlfn.IFNA(VLOOKUP($A488,'311 &amp; 313 expiration'!A:C,3,FALSE),0)</f>
        <v>0</v>
      </c>
      <c r="H488" s="33">
        <v>0.66690000000000005</v>
      </c>
      <c r="I488" s="33">
        <v>0.6169</v>
      </c>
      <c r="J488" s="33">
        <v>0.6169</v>
      </c>
      <c r="K488" s="33">
        <f t="shared" si="14"/>
        <v>0</v>
      </c>
      <c r="L488" s="33">
        <f t="shared" si="15"/>
        <v>0.66690000000000005</v>
      </c>
      <c r="M488" s="33">
        <v>5.0000000000000044E-2</v>
      </c>
      <c r="N488" s="33">
        <v>0</v>
      </c>
      <c r="O488" s="33">
        <v>0</v>
      </c>
    </row>
    <row r="489" spans="1:15" x14ac:dyDescent="0.3">
      <c r="A489">
        <v>113903</v>
      </c>
      <c r="B489" t="s">
        <v>491</v>
      </c>
      <c r="C489" s="32">
        <v>438955263</v>
      </c>
      <c r="D489" s="32">
        <v>438955263</v>
      </c>
      <c r="E489" s="32">
        <v>40756260</v>
      </c>
      <c r="F489" s="32">
        <f>_xlfn.IFNA(VLOOKUP($A489,'311 &amp; 313 expiration'!A:C,2,FALSE),0)</f>
        <v>0</v>
      </c>
      <c r="G489" s="32">
        <f>_xlfn.IFNA(VLOOKUP($A489,'311 &amp; 313 expiration'!A:C,3,FALSE),0)</f>
        <v>0</v>
      </c>
      <c r="H489" s="33">
        <v>0.66690000000000005</v>
      </c>
      <c r="I489" s="33">
        <v>0.6169</v>
      </c>
      <c r="J489" s="33">
        <v>0.6169</v>
      </c>
      <c r="K489" s="33">
        <f t="shared" si="14"/>
        <v>0</v>
      </c>
      <c r="L489" s="33">
        <f t="shared" si="15"/>
        <v>0.66690000000000005</v>
      </c>
      <c r="M489" s="33">
        <v>5.0000000000000044E-2</v>
      </c>
      <c r="N489" s="33">
        <v>0</v>
      </c>
      <c r="O489" s="33">
        <v>0</v>
      </c>
    </row>
    <row r="490" spans="1:15" x14ac:dyDescent="0.3">
      <c r="A490">
        <v>113905</v>
      </c>
      <c r="B490" t="s">
        <v>492</v>
      </c>
      <c r="C490" s="32">
        <v>288588509</v>
      </c>
      <c r="D490" s="32">
        <v>288588509</v>
      </c>
      <c r="E490" s="32">
        <v>30353488</v>
      </c>
      <c r="F490" s="32">
        <f>_xlfn.IFNA(VLOOKUP($A490,'311 &amp; 313 expiration'!A:C,2,FALSE),0)</f>
        <v>0</v>
      </c>
      <c r="G490" s="32">
        <f>_xlfn.IFNA(VLOOKUP($A490,'311 &amp; 313 expiration'!A:C,3,FALSE),0)</f>
        <v>0</v>
      </c>
      <c r="H490" s="33">
        <v>0.66690000000000005</v>
      </c>
      <c r="I490" s="33">
        <v>0.6169</v>
      </c>
      <c r="J490" s="33">
        <v>0.6169</v>
      </c>
      <c r="K490" s="33">
        <f t="shared" si="14"/>
        <v>0</v>
      </c>
      <c r="L490" s="33">
        <f t="shared" si="15"/>
        <v>0.66690000000000005</v>
      </c>
      <c r="M490" s="33">
        <v>5.0000000000000044E-2</v>
      </c>
      <c r="N490" s="33">
        <v>0</v>
      </c>
      <c r="O490" s="33">
        <v>0</v>
      </c>
    </row>
    <row r="491" spans="1:15" x14ac:dyDescent="0.3">
      <c r="A491">
        <v>113906</v>
      </c>
      <c r="B491" t="s">
        <v>493</v>
      </c>
      <c r="C491" s="32">
        <v>185361166</v>
      </c>
      <c r="D491" s="32">
        <v>185361166</v>
      </c>
      <c r="E491" s="32">
        <v>24856086</v>
      </c>
      <c r="F491" s="32">
        <f>_xlfn.IFNA(VLOOKUP($A491,'311 &amp; 313 expiration'!A:C,2,FALSE),0)</f>
        <v>0</v>
      </c>
      <c r="G491" s="32">
        <f>_xlfn.IFNA(VLOOKUP($A491,'311 &amp; 313 expiration'!A:C,3,FALSE),0)</f>
        <v>0</v>
      </c>
      <c r="H491" s="33">
        <v>0.66690000000000005</v>
      </c>
      <c r="I491" s="33">
        <v>0.6169</v>
      </c>
      <c r="J491" s="33">
        <v>0.6169</v>
      </c>
      <c r="K491" s="33">
        <f t="shared" si="14"/>
        <v>0</v>
      </c>
      <c r="L491" s="33">
        <f t="shared" si="15"/>
        <v>0.66690000000000005</v>
      </c>
      <c r="M491" s="33">
        <v>5.0000000000000044E-2</v>
      </c>
      <c r="N491" s="33">
        <v>0</v>
      </c>
      <c r="O491" s="33">
        <v>0</v>
      </c>
    </row>
    <row r="492" spans="1:15" x14ac:dyDescent="0.3">
      <c r="A492">
        <v>114901</v>
      </c>
      <c r="B492" t="s">
        <v>494</v>
      </c>
      <c r="C492" s="32">
        <v>3833357543</v>
      </c>
      <c r="D492" s="32">
        <v>3793467906</v>
      </c>
      <c r="E492" s="32">
        <v>287189268</v>
      </c>
      <c r="F492" s="32">
        <f>_xlfn.IFNA(VLOOKUP($A492,'311 &amp; 313 expiration'!A:C,2,FALSE),0)</f>
        <v>0</v>
      </c>
      <c r="G492" s="32">
        <f>_xlfn.IFNA(VLOOKUP($A492,'311 &amp; 313 expiration'!A:C,3,FALSE),0)</f>
        <v>0</v>
      </c>
      <c r="H492" s="33">
        <v>0.66690000000000005</v>
      </c>
      <c r="I492" s="33">
        <v>0.6169</v>
      </c>
      <c r="J492" s="33">
        <v>0.6169</v>
      </c>
      <c r="K492" s="33">
        <f t="shared" si="14"/>
        <v>0</v>
      </c>
      <c r="L492" s="33">
        <f t="shared" si="15"/>
        <v>0.66690000000000005</v>
      </c>
      <c r="M492" s="33">
        <v>5.0000000000000044E-2</v>
      </c>
      <c r="N492" s="33">
        <v>0</v>
      </c>
      <c r="O492" s="33">
        <v>0</v>
      </c>
    </row>
    <row r="493" spans="1:15" x14ac:dyDescent="0.3">
      <c r="A493">
        <v>114902</v>
      </c>
      <c r="B493" t="s">
        <v>495</v>
      </c>
      <c r="C493" s="32">
        <v>1710374933</v>
      </c>
      <c r="D493" s="32">
        <v>1696255694</v>
      </c>
      <c r="E493" s="32">
        <v>84834948</v>
      </c>
      <c r="F493" s="32">
        <f>_xlfn.IFNA(VLOOKUP($A493,'311 &amp; 313 expiration'!A:C,2,FALSE),0)</f>
        <v>0</v>
      </c>
      <c r="G493" s="32">
        <f>_xlfn.IFNA(VLOOKUP($A493,'311 &amp; 313 expiration'!A:C,3,FALSE),0)</f>
        <v>0</v>
      </c>
      <c r="H493" s="33">
        <v>0.66690000000000005</v>
      </c>
      <c r="I493" s="33">
        <v>0.6169</v>
      </c>
      <c r="J493" s="33">
        <v>0.6169</v>
      </c>
      <c r="K493" s="33">
        <f t="shared" si="14"/>
        <v>0</v>
      </c>
      <c r="L493" s="33">
        <f t="shared" si="15"/>
        <v>0.66690000000000005</v>
      </c>
      <c r="M493" s="33">
        <v>5.0000000000000044E-2</v>
      </c>
      <c r="N493" s="33">
        <v>0</v>
      </c>
      <c r="O493" s="33">
        <v>0</v>
      </c>
    </row>
    <row r="494" spans="1:15" x14ac:dyDescent="0.3">
      <c r="A494">
        <v>114904</v>
      </c>
      <c r="B494" t="s">
        <v>496</v>
      </c>
      <c r="C494" s="32">
        <v>728037973</v>
      </c>
      <c r="D494" s="32">
        <v>717452265</v>
      </c>
      <c r="E494" s="32">
        <v>56793738</v>
      </c>
      <c r="F494" s="32">
        <f>_xlfn.IFNA(VLOOKUP($A494,'311 &amp; 313 expiration'!A:C,2,FALSE),0)</f>
        <v>0</v>
      </c>
      <c r="G494" s="32">
        <f>_xlfn.IFNA(VLOOKUP($A494,'311 &amp; 313 expiration'!A:C,3,FALSE),0)</f>
        <v>0</v>
      </c>
      <c r="H494" s="33">
        <v>0.66690000000000005</v>
      </c>
      <c r="I494" s="33">
        <v>0.6169</v>
      </c>
      <c r="J494" s="33">
        <v>0.6169</v>
      </c>
      <c r="K494" s="33">
        <f t="shared" si="14"/>
        <v>0</v>
      </c>
      <c r="L494" s="33">
        <f t="shared" si="15"/>
        <v>0.66690000000000005</v>
      </c>
      <c r="M494" s="33">
        <v>5.0000000000000044E-2</v>
      </c>
      <c r="N494" s="33">
        <v>0</v>
      </c>
      <c r="O494" s="33">
        <v>0</v>
      </c>
    </row>
    <row r="495" spans="1:15" x14ac:dyDescent="0.3">
      <c r="A495">
        <v>115901</v>
      </c>
      <c r="B495" t="s">
        <v>497</v>
      </c>
      <c r="C495" s="32">
        <v>412918278</v>
      </c>
      <c r="D495" s="32">
        <v>412918278</v>
      </c>
      <c r="E495" s="32">
        <v>2744956</v>
      </c>
      <c r="F495" s="32">
        <f>_xlfn.IFNA(VLOOKUP($A495,'311 &amp; 313 expiration'!A:C,2,FALSE),0)</f>
        <v>0</v>
      </c>
      <c r="G495" s="32">
        <f>_xlfn.IFNA(VLOOKUP($A495,'311 &amp; 313 expiration'!A:C,3,FALSE),0)</f>
        <v>0</v>
      </c>
      <c r="H495" s="33">
        <v>0.68220000000000003</v>
      </c>
      <c r="I495" s="33">
        <v>0.63219999999999998</v>
      </c>
      <c r="J495" s="33">
        <v>0.63219999999999998</v>
      </c>
      <c r="K495" s="33">
        <f t="shared" si="14"/>
        <v>0</v>
      </c>
      <c r="L495" s="33">
        <f t="shared" si="15"/>
        <v>0.68220000000000003</v>
      </c>
      <c r="M495" s="33">
        <v>5.0000000000000044E-2</v>
      </c>
      <c r="N495" s="33">
        <v>0</v>
      </c>
      <c r="O495" s="33">
        <v>0</v>
      </c>
    </row>
    <row r="496" spans="1:15" x14ac:dyDescent="0.3">
      <c r="A496">
        <v>115902</v>
      </c>
      <c r="B496" t="s">
        <v>498</v>
      </c>
      <c r="C496" s="32">
        <v>212369441</v>
      </c>
      <c r="D496" s="32">
        <v>212369441</v>
      </c>
      <c r="E496" s="32">
        <v>411544</v>
      </c>
      <c r="F496" s="32">
        <f>_xlfn.IFNA(VLOOKUP($A496,'311 &amp; 313 expiration'!A:C,2,FALSE),0)</f>
        <v>0</v>
      </c>
      <c r="G496" s="32">
        <f>_xlfn.IFNA(VLOOKUP($A496,'311 &amp; 313 expiration'!A:C,3,FALSE),0)</f>
        <v>0</v>
      </c>
      <c r="H496" s="33">
        <v>0.69220000000000004</v>
      </c>
      <c r="I496" s="33">
        <v>0.63219999999999998</v>
      </c>
      <c r="J496" s="33">
        <v>0.63219999999999998</v>
      </c>
      <c r="K496" s="33">
        <f t="shared" si="14"/>
        <v>0</v>
      </c>
      <c r="L496" s="33">
        <f t="shared" si="15"/>
        <v>0.69220000000000004</v>
      </c>
      <c r="M496" s="33">
        <v>6.0000000000000053E-2</v>
      </c>
      <c r="N496" s="33">
        <v>0</v>
      </c>
      <c r="O496" s="33">
        <v>0</v>
      </c>
    </row>
    <row r="497" spans="1:15" x14ac:dyDescent="0.3">
      <c r="A497">
        <v>115903</v>
      </c>
      <c r="B497" t="s">
        <v>499</v>
      </c>
      <c r="C497" s="32">
        <v>113328675</v>
      </c>
      <c r="D497" s="32">
        <v>113317469</v>
      </c>
      <c r="E497" s="32">
        <v>483426</v>
      </c>
      <c r="F497" s="32">
        <f>_xlfn.IFNA(VLOOKUP($A497,'311 &amp; 313 expiration'!A:C,2,FALSE),0)</f>
        <v>0</v>
      </c>
      <c r="G497" s="32">
        <f>_xlfn.IFNA(VLOOKUP($A497,'311 &amp; 313 expiration'!A:C,3,FALSE),0)</f>
        <v>0</v>
      </c>
      <c r="H497" s="33">
        <v>0.68220000000000003</v>
      </c>
      <c r="I497" s="33">
        <v>0.63219999999999998</v>
      </c>
      <c r="J497" s="33">
        <v>0.63219999999999998</v>
      </c>
      <c r="K497" s="33">
        <f t="shared" si="14"/>
        <v>0</v>
      </c>
      <c r="L497" s="33">
        <f t="shared" si="15"/>
        <v>0.68220000000000003</v>
      </c>
      <c r="M497" s="33">
        <v>5.0000000000000044E-2</v>
      </c>
      <c r="N497" s="33">
        <v>0</v>
      </c>
      <c r="O497" s="33">
        <v>0</v>
      </c>
    </row>
    <row r="498" spans="1:15" x14ac:dyDescent="0.3">
      <c r="A498">
        <v>116901</v>
      </c>
      <c r="B498" t="s">
        <v>500</v>
      </c>
      <c r="C498" s="32">
        <v>1541342714</v>
      </c>
      <c r="D498" s="32">
        <v>1541342714</v>
      </c>
      <c r="E498" s="32">
        <v>264642896</v>
      </c>
      <c r="F498" s="32">
        <f>_xlfn.IFNA(VLOOKUP($A498,'311 &amp; 313 expiration'!A:C,2,FALSE),0)</f>
        <v>0</v>
      </c>
      <c r="G498" s="32">
        <f>_xlfn.IFNA(VLOOKUP($A498,'311 &amp; 313 expiration'!A:C,3,FALSE),0)</f>
        <v>0</v>
      </c>
      <c r="H498" s="33">
        <v>0.75519999999999998</v>
      </c>
      <c r="I498" s="33">
        <v>0.6169</v>
      </c>
      <c r="J498" s="33">
        <v>0.6169</v>
      </c>
      <c r="K498" s="33">
        <f t="shared" si="14"/>
        <v>0</v>
      </c>
      <c r="L498" s="33">
        <f t="shared" si="15"/>
        <v>0.75519999999999998</v>
      </c>
      <c r="M498" s="33">
        <v>0.08</v>
      </c>
      <c r="N498" s="33">
        <v>5.8299999999999977E-2</v>
      </c>
      <c r="O498" s="33">
        <v>0</v>
      </c>
    </row>
    <row r="499" spans="1:15" x14ac:dyDescent="0.3">
      <c r="A499">
        <v>116902</v>
      </c>
      <c r="B499" t="s">
        <v>501</v>
      </c>
      <c r="C499" s="32">
        <v>304340560</v>
      </c>
      <c r="D499" s="32">
        <v>304340560</v>
      </c>
      <c r="E499" s="32">
        <v>48383106</v>
      </c>
      <c r="F499" s="32">
        <f>_xlfn.IFNA(VLOOKUP($A499,'311 &amp; 313 expiration'!A:C,2,FALSE),0)</f>
        <v>0</v>
      </c>
      <c r="G499" s="32">
        <f>_xlfn.IFNA(VLOOKUP($A499,'311 &amp; 313 expiration'!A:C,3,FALSE),0)</f>
        <v>0</v>
      </c>
      <c r="H499" s="33">
        <v>0.74320000000000008</v>
      </c>
      <c r="I499" s="33">
        <v>0.60489999999999999</v>
      </c>
      <c r="J499" s="33">
        <v>0.60489999999999999</v>
      </c>
      <c r="K499" s="33">
        <f t="shared" si="14"/>
        <v>0</v>
      </c>
      <c r="L499" s="33">
        <f t="shared" si="15"/>
        <v>0.74320000000000008</v>
      </c>
      <c r="M499" s="33">
        <v>0.08</v>
      </c>
      <c r="N499" s="33">
        <v>5.8300000000000088E-2</v>
      </c>
      <c r="O499" s="33">
        <v>0</v>
      </c>
    </row>
    <row r="500" spans="1:15" x14ac:dyDescent="0.3">
      <c r="A500">
        <v>116903</v>
      </c>
      <c r="B500" t="s">
        <v>502</v>
      </c>
      <c r="C500" s="32">
        <v>843267718</v>
      </c>
      <c r="D500" s="32">
        <v>843267718</v>
      </c>
      <c r="E500" s="32">
        <v>99082966</v>
      </c>
      <c r="F500" s="32">
        <f>_xlfn.IFNA(VLOOKUP($A500,'311 &amp; 313 expiration'!A:C,2,FALSE),0)</f>
        <v>0</v>
      </c>
      <c r="G500" s="32">
        <f>_xlfn.IFNA(VLOOKUP($A500,'311 &amp; 313 expiration'!A:C,3,FALSE),0)</f>
        <v>0</v>
      </c>
      <c r="H500" s="33">
        <v>0.73750000000000004</v>
      </c>
      <c r="I500" s="33">
        <v>0.59920000000000007</v>
      </c>
      <c r="J500" s="33">
        <v>0.59920000000000007</v>
      </c>
      <c r="K500" s="33">
        <f t="shared" si="14"/>
        <v>0</v>
      </c>
      <c r="L500" s="33">
        <f t="shared" si="15"/>
        <v>0.73750000000000004</v>
      </c>
      <c r="M500" s="33">
        <v>0.08</v>
      </c>
      <c r="N500" s="33">
        <v>5.8299999999999977E-2</v>
      </c>
      <c r="O500" s="33">
        <v>0</v>
      </c>
    </row>
    <row r="501" spans="1:15" x14ac:dyDescent="0.3">
      <c r="A501">
        <v>116905</v>
      </c>
      <c r="B501" t="s">
        <v>503</v>
      </c>
      <c r="C501" s="32">
        <v>4261874332</v>
      </c>
      <c r="D501" s="32">
        <v>4261874332</v>
      </c>
      <c r="E501" s="32">
        <v>465244226</v>
      </c>
      <c r="F501" s="32">
        <f>_xlfn.IFNA(VLOOKUP($A501,'311 &amp; 313 expiration'!A:C,2,FALSE),0)</f>
        <v>0</v>
      </c>
      <c r="G501" s="32">
        <f>_xlfn.IFNA(VLOOKUP($A501,'311 &amp; 313 expiration'!A:C,3,FALSE),0)</f>
        <v>0</v>
      </c>
      <c r="H501" s="33">
        <v>0.67690000000000006</v>
      </c>
      <c r="I501" s="33">
        <v>0.6169</v>
      </c>
      <c r="J501" s="33">
        <v>0.6169</v>
      </c>
      <c r="K501" s="33">
        <f t="shared" si="14"/>
        <v>0</v>
      </c>
      <c r="L501" s="33">
        <f t="shared" si="15"/>
        <v>0.67690000000000006</v>
      </c>
      <c r="M501" s="33">
        <v>6.0000000000000053E-2</v>
      </c>
      <c r="N501" s="33">
        <v>0</v>
      </c>
      <c r="O501" s="33">
        <v>0</v>
      </c>
    </row>
    <row r="502" spans="1:15" x14ac:dyDescent="0.3">
      <c r="A502">
        <v>116906</v>
      </c>
      <c r="B502" t="s">
        <v>504</v>
      </c>
      <c r="C502" s="32">
        <v>689351295</v>
      </c>
      <c r="D502" s="32">
        <v>689351295</v>
      </c>
      <c r="E502" s="32">
        <v>104124418</v>
      </c>
      <c r="F502" s="32">
        <f>_xlfn.IFNA(VLOOKUP($A502,'311 &amp; 313 expiration'!A:C,2,FALSE),0)</f>
        <v>0</v>
      </c>
      <c r="G502" s="32">
        <f>_xlfn.IFNA(VLOOKUP($A502,'311 &amp; 313 expiration'!A:C,3,FALSE),0)</f>
        <v>0</v>
      </c>
      <c r="H502" s="33">
        <v>0.66690000000000005</v>
      </c>
      <c r="I502" s="33">
        <v>0.6169</v>
      </c>
      <c r="J502" s="33">
        <v>0.6169</v>
      </c>
      <c r="K502" s="33">
        <f t="shared" si="14"/>
        <v>0</v>
      </c>
      <c r="L502" s="33">
        <f t="shared" si="15"/>
        <v>0.66690000000000005</v>
      </c>
      <c r="M502" s="33">
        <v>5.0000000000000044E-2</v>
      </c>
      <c r="N502" s="33">
        <v>0</v>
      </c>
      <c r="O502" s="33">
        <v>0</v>
      </c>
    </row>
    <row r="503" spans="1:15" x14ac:dyDescent="0.3">
      <c r="A503">
        <v>116908</v>
      </c>
      <c r="B503" t="s">
        <v>505</v>
      </c>
      <c r="C503" s="32">
        <v>1946689478</v>
      </c>
      <c r="D503" s="32">
        <v>1946689478</v>
      </c>
      <c r="E503" s="32">
        <v>254250656</v>
      </c>
      <c r="F503" s="32">
        <f>_xlfn.IFNA(VLOOKUP($A503,'311 &amp; 313 expiration'!A:C,2,FALSE),0)</f>
        <v>0</v>
      </c>
      <c r="G503" s="32">
        <f>_xlfn.IFNA(VLOOKUP($A503,'311 &amp; 313 expiration'!A:C,3,FALSE),0)</f>
        <v>0</v>
      </c>
      <c r="H503" s="33">
        <v>0.73640000000000005</v>
      </c>
      <c r="I503" s="33">
        <v>0.59810000000000008</v>
      </c>
      <c r="J503" s="33">
        <v>0.59810000000000008</v>
      </c>
      <c r="K503" s="33">
        <f t="shared" si="14"/>
        <v>0</v>
      </c>
      <c r="L503" s="33">
        <f t="shared" si="15"/>
        <v>0.73640000000000005</v>
      </c>
      <c r="M503" s="33">
        <v>0.08</v>
      </c>
      <c r="N503" s="33">
        <v>5.8299999999999977E-2</v>
      </c>
      <c r="O503" s="33">
        <v>0</v>
      </c>
    </row>
    <row r="504" spans="1:15" x14ac:dyDescent="0.3">
      <c r="A504">
        <v>116909</v>
      </c>
      <c r="B504" t="s">
        <v>506</v>
      </c>
      <c r="C504" s="32">
        <v>251267572</v>
      </c>
      <c r="D504" s="32">
        <v>251267572</v>
      </c>
      <c r="E504" s="32">
        <v>46236780</v>
      </c>
      <c r="F504" s="32">
        <f>_xlfn.IFNA(VLOOKUP($A504,'311 &amp; 313 expiration'!A:C,2,FALSE),0)</f>
        <v>0</v>
      </c>
      <c r="G504" s="32">
        <f>_xlfn.IFNA(VLOOKUP($A504,'311 &amp; 313 expiration'!A:C,3,FALSE),0)</f>
        <v>0</v>
      </c>
      <c r="H504" s="33">
        <v>0.72670000000000001</v>
      </c>
      <c r="I504" s="33">
        <v>0.6169</v>
      </c>
      <c r="J504" s="33">
        <v>0.6169</v>
      </c>
      <c r="K504" s="33">
        <f t="shared" si="14"/>
        <v>0</v>
      </c>
      <c r="L504" s="33">
        <f t="shared" si="15"/>
        <v>0.72670000000000001</v>
      </c>
      <c r="M504" s="33">
        <v>0.08</v>
      </c>
      <c r="N504" s="33">
        <v>2.9800000000000007E-2</v>
      </c>
      <c r="O504" s="33">
        <v>0</v>
      </c>
    </row>
    <row r="505" spans="1:15" x14ac:dyDescent="0.3">
      <c r="A505">
        <v>116910</v>
      </c>
      <c r="B505" t="s">
        <v>507</v>
      </c>
      <c r="C505" s="32">
        <v>208578949</v>
      </c>
      <c r="D505" s="32">
        <v>208578949</v>
      </c>
      <c r="E505" s="32">
        <v>37902954</v>
      </c>
      <c r="F505" s="32">
        <f>_xlfn.IFNA(VLOOKUP($A505,'311 &amp; 313 expiration'!A:C,2,FALSE),0)</f>
        <v>0</v>
      </c>
      <c r="G505" s="32">
        <f>_xlfn.IFNA(VLOOKUP($A505,'311 &amp; 313 expiration'!A:C,3,FALSE),0)</f>
        <v>0</v>
      </c>
      <c r="H505" s="33">
        <v>0.66690000000000005</v>
      </c>
      <c r="I505" s="33">
        <v>0.6169</v>
      </c>
      <c r="J505" s="33">
        <v>0.6169</v>
      </c>
      <c r="K505" s="33">
        <f t="shared" si="14"/>
        <v>0</v>
      </c>
      <c r="L505" s="33">
        <f t="shared" si="15"/>
        <v>0.66690000000000005</v>
      </c>
      <c r="M505" s="33">
        <v>5.0000000000000044E-2</v>
      </c>
      <c r="N505" s="33">
        <v>0</v>
      </c>
      <c r="O505" s="33">
        <v>0</v>
      </c>
    </row>
    <row r="506" spans="1:15" x14ac:dyDescent="0.3">
      <c r="A506">
        <v>116915</v>
      </c>
      <c r="B506" t="s">
        <v>508</v>
      </c>
      <c r="C506" s="32">
        <v>462028295</v>
      </c>
      <c r="D506" s="32">
        <v>462028295</v>
      </c>
      <c r="E506" s="32">
        <v>61930444</v>
      </c>
      <c r="F506" s="32">
        <f>_xlfn.IFNA(VLOOKUP($A506,'311 &amp; 313 expiration'!A:C,2,FALSE),0)</f>
        <v>0</v>
      </c>
      <c r="G506" s="32">
        <f>_xlfn.IFNA(VLOOKUP($A506,'311 &amp; 313 expiration'!A:C,3,FALSE),0)</f>
        <v>0</v>
      </c>
      <c r="H506" s="33">
        <v>0.66690000000000005</v>
      </c>
      <c r="I506" s="33">
        <v>0.6169</v>
      </c>
      <c r="J506" s="33">
        <v>0.6169</v>
      </c>
      <c r="K506" s="33">
        <f t="shared" si="14"/>
        <v>0</v>
      </c>
      <c r="L506" s="33">
        <f t="shared" si="15"/>
        <v>0.66690000000000005</v>
      </c>
      <c r="M506" s="33">
        <v>5.0000000000000044E-2</v>
      </c>
      <c r="N506" s="33">
        <v>0</v>
      </c>
      <c r="O506" s="33">
        <v>0</v>
      </c>
    </row>
    <row r="507" spans="1:15" x14ac:dyDescent="0.3">
      <c r="A507">
        <v>116916</v>
      </c>
      <c r="B507" t="s">
        <v>509</v>
      </c>
      <c r="C507" s="32">
        <v>48210212</v>
      </c>
      <c r="D507" s="32">
        <v>48210212</v>
      </c>
      <c r="E507" s="32">
        <v>7540726</v>
      </c>
      <c r="F507" s="32">
        <f>_xlfn.IFNA(VLOOKUP($A507,'311 &amp; 313 expiration'!A:C,2,FALSE),0)</f>
        <v>0</v>
      </c>
      <c r="G507" s="32">
        <f>_xlfn.IFNA(VLOOKUP($A507,'311 &amp; 313 expiration'!A:C,3,FALSE),0)</f>
        <v>0</v>
      </c>
      <c r="H507" s="33">
        <v>0.70720000000000005</v>
      </c>
      <c r="I507" s="33">
        <v>0.56890000000000007</v>
      </c>
      <c r="J507" s="33">
        <v>0.56890000000000007</v>
      </c>
      <c r="K507" s="33">
        <f t="shared" si="14"/>
        <v>0</v>
      </c>
      <c r="L507" s="33">
        <f t="shared" si="15"/>
        <v>0.70720000000000005</v>
      </c>
      <c r="M507" s="33">
        <v>0.08</v>
      </c>
      <c r="N507" s="33">
        <v>5.8299999999999977E-2</v>
      </c>
      <c r="O507" s="33">
        <v>0</v>
      </c>
    </row>
    <row r="508" spans="1:15" x14ac:dyDescent="0.3">
      <c r="A508">
        <v>117901</v>
      </c>
      <c r="B508" t="s">
        <v>510</v>
      </c>
      <c r="C508" s="32">
        <v>1172002289</v>
      </c>
      <c r="D508" s="32">
        <v>1161190069</v>
      </c>
      <c r="E508" s="32">
        <v>134152424</v>
      </c>
      <c r="F508" s="32">
        <f>_xlfn.IFNA(VLOOKUP($A508,'311 &amp; 313 expiration'!A:C,2,FALSE),0)</f>
        <v>0</v>
      </c>
      <c r="G508" s="32">
        <f>_xlfn.IFNA(VLOOKUP($A508,'311 &amp; 313 expiration'!A:C,3,FALSE),0)</f>
        <v>0</v>
      </c>
      <c r="H508" s="33">
        <v>0.71920000000000006</v>
      </c>
      <c r="I508" s="33">
        <v>0.61920000000000008</v>
      </c>
      <c r="J508" s="33">
        <v>0.61920000000000008</v>
      </c>
      <c r="K508" s="33">
        <f t="shared" si="14"/>
        <v>0</v>
      </c>
      <c r="L508" s="33">
        <f t="shared" si="15"/>
        <v>0.71920000000000006</v>
      </c>
      <c r="M508" s="33">
        <v>0.08</v>
      </c>
      <c r="N508" s="33">
        <v>1.9999999999999976E-2</v>
      </c>
      <c r="O508" s="33">
        <v>0</v>
      </c>
    </row>
    <row r="509" spans="1:15" x14ac:dyDescent="0.3">
      <c r="A509">
        <v>117903</v>
      </c>
      <c r="B509" t="s">
        <v>511</v>
      </c>
      <c r="C509" s="32">
        <v>128055060</v>
      </c>
      <c r="D509" s="32">
        <v>127915160</v>
      </c>
      <c r="E509" s="32">
        <v>50609544</v>
      </c>
      <c r="F509" s="32">
        <f>_xlfn.IFNA(VLOOKUP($A509,'311 &amp; 313 expiration'!A:C,2,FALSE),0)</f>
        <v>0</v>
      </c>
      <c r="G509" s="32">
        <f>_xlfn.IFNA(VLOOKUP($A509,'311 &amp; 313 expiration'!A:C,3,FALSE),0)</f>
        <v>0</v>
      </c>
      <c r="H509" s="33">
        <v>0.74780000000000002</v>
      </c>
      <c r="I509" s="33">
        <v>0.62890000000000001</v>
      </c>
      <c r="J509" s="33">
        <v>0.62890000000000001</v>
      </c>
      <c r="K509" s="33">
        <f t="shared" si="14"/>
        <v>0</v>
      </c>
      <c r="L509" s="33">
        <f t="shared" si="15"/>
        <v>0.74780000000000002</v>
      </c>
      <c r="M509" s="33">
        <v>0.08</v>
      </c>
      <c r="N509" s="33">
        <v>3.8900000000000004E-2</v>
      </c>
      <c r="O509" s="33">
        <v>0</v>
      </c>
    </row>
    <row r="510" spans="1:15" x14ac:dyDescent="0.3">
      <c r="A510">
        <v>117904</v>
      </c>
      <c r="B510" t="s">
        <v>512</v>
      </c>
      <c r="C510" s="32">
        <v>1419364962</v>
      </c>
      <c r="D510" s="32">
        <v>1417495632</v>
      </c>
      <c r="E510" s="32">
        <v>22919282</v>
      </c>
      <c r="F510" s="32">
        <f>_xlfn.IFNA(VLOOKUP($A510,'311 &amp; 313 expiration'!A:C,2,FALSE),0)</f>
        <v>0</v>
      </c>
      <c r="G510" s="32">
        <f>_xlfn.IFNA(VLOOKUP($A510,'311 &amp; 313 expiration'!A:C,3,FALSE),0)</f>
        <v>0</v>
      </c>
      <c r="H510" s="33">
        <v>0.79760000000000009</v>
      </c>
      <c r="I510" s="33">
        <v>0.62760000000000005</v>
      </c>
      <c r="J510" s="33">
        <v>0.62760000000000005</v>
      </c>
      <c r="K510" s="33">
        <f t="shared" si="14"/>
        <v>0</v>
      </c>
      <c r="L510" s="33">
        <f t="shared" si="15"/>
        <v>0.79760000000000009</v>
      </c>
      <c r="M510" s="33">
        <v>0.08</v>
      </c>
      <c r="N510" s="33">
        <v>0.09</v>
      </c>
      <c r="O510" s="33">
        <v>2.7755575615628914E-17</v>
      </c>
    </row>
    <row r="511" spans="1:15" x14ac:dyDescent="0.3">
      <c r="A511">
        <v>118902</v>
      </c>
      <c r="B511" t="s">
        <v>513</v>
      </c>
      <c r="C511" s="32">
        <v>2140971847</v>
      </c>
      <c r="D511" s="32">
        <v>2140971847</v>
      </c>
      <c r="E511" s="32">
        <v>15114224</v>
      </c>
      <c r="F511" s="32">
        <f>_xlfn.IFNA(VLOOKUP($A511,'311 &amp; 313 expiration'!A:C,2,FALSE),0)</f>
        <v>0</v>
      </c>
      <c r="G511" s="32">
        <f>_xlfn.IFNA(VLOOKUP($A511,'311 &amp; 313 expiration'!A:C,3,FALSE),0)</f>
        <v>0</v>
      </c>
      <c r="H511" s="33">
        <v>0.63500000000000001</v>
      </c>
      <c r="I511" s="33">
        <v>0.58500000000000008</v>
      </c>
      <c r="J511" s="33">
        <v>0.58500000000000008</v>
      </c>
      <c r="K511" s="33">
        <f t="shared" si="14"/>
        <v>0</v>
      </c>
      <c r="L511" s="33">
        <f t="shared" si="15"/>
        <v>0.63500000000000001</v>
      </c>
      <c r="M511" s="33">
        <v>4.9999999999999933E-2</v>
      </c>
      <c r="N511" s="33">
        <v>0</v>
      </c>
      <c r="O511" s="33">
        <v>0</v>
      </c>
    </row>
    <row r="512" spans="1:15" x14ac:dyDescent="0.3">
      <c r="A512">
        <v>119901</v>
      </c>
      <c r="B512" t="s">
        <v>514</v>
      </c>
      <c r="C512" s="32">
        <v>254773250</v>
      </c>
      <c r="D512" s="32">
        <v>254773250</v>
      </c>
      <c r="E512" s="32">
        <v>11047224</v>
      </c>
      <c r="F512" s="32">
        <f>_xlfn.IFNA(VLOOKUP($A512,'311 &amp; 313 expiration'!A:C,2,FALSE),0)</f>
        <v>0</v>
      </c>
      <c r="G512" s="32">
        <f>_xlfn.IFNA(VLOOKUP($A512,'311 &amp; 313 expiration'!A:C,3,FALSE),0)</f>
        <v>0</v>
      </c>
      <c r="H512" s="33">
        <v>0.61890000000000001</v>
      </c>
      <c r="I512" s="33">
        <v>0.56890000000000007</v>
      </c>
      <c r="J512" s="33">
        <v>0.56890000000000007</v>
      </c>
      <c r="K512" s="33">
        <f t="shared" si="14"/>
        <v>0</v>
      </c>
      <c r="L512" s="33">
        <f t="shared" si="15"/>
        <v>0.61890000000000001</v>
      </c>
      <c r="M512" s="33">
        <v>4.9999999999999933E-2</v>
      </c>
      <c r="N512" s="33">
        <v>0</v>
      </c>
      <c r="O512" s="33">
        <v>0</v>
      </c>
    </row>
    <row r="513" spans="1:15" x14ac:dyDescent="0.3">
      <c r="A513">
        <v>119902</v>
      </c>
      <c r="B513" t="s">
        <v>515</v>
      </c>
      <c r="C513" s="32">
        <v>1016965257</v>
      </c>
      <c r="D513" s="32">
        <v>1016965257</v>
      </c>
      <c r="E513" s="32">
        <v>61137288</v>
      </c>
      <c r="F513" s="32">
        <f>_xlfn.IFNA(VLOOKUP($A513,'311 &amp; 313 expiration'!A:C,2,FALSE),0)</f>
        <v>0</v>
      </c>
      <c r="G513" s="32">
        <f>_xlfn.IFNA(VLOOKUP($A513,'311 &amp; 313 expiration'!A:C,3,FALSE),0)</f>
        <v>0</v>
      </c>
      <c r="H513" s="33">
        <v>0.66690000000000005</v>
      </c>
      <c r="I513" s="33">
        <v>0.6169</v>
      </c>
      <c r="J513" s="33">
        <v>0.6169</v>
      </c>
      <c r="K513" s="33">
        <f t="shared" si="14"/>
        <v>0</v>
      </c>
      <c r="L513" s="33">
        <f t="shared" si="15"/>
        <v>0.66690000000000005</v>
      </c>
      <c r="M513" s="33">
        <v>5.0000000000000044E-2</v>
      </c>
      <c r="N513" s="33">
        <v>0</v>
      </c>
      <c r="O513" s="33">
        <v>0</v>
      </c>
    </row>
    <row r="514" spans="1:15" x14ac:dyDescent="0.3">
      <c r="A514">
        <v>119903</v>
      </c>
      <c r="B514" t="s">
        <v>516</v>
      </c>
      <c r="C514" s="32">
        <v>394140612</v>
      </c>
      <c r="D514" s="32">
        <v>394140612</v>
      </c>
      <c r="E514" s="32">
        <v>35037230</v>
      </c>
      <c r="F514" s="32">
        <f>_xlfn.IFNA(VLOOKUP($A514,'311 &amp; 313 expiration'!A:C,2,FALSE),0)</f>
        <v>0</v>
      </c>
      <c r="G514" s="32">
        <f>_xlfn.IFNA(VLOOKUP($A514,'311 &amp; 313 expiration'!A:C,3,FALSE),0)</f>
        <v>0</v>
      </c>
      <c r="H514" s="33">
        <v>0.66920000000000002</v>
      </c>
      <c r="I514" s="33">
        <v>0.61920000000000008</v>
      </c>
      <c r="J514" s="33">
        <v>0.61920000000000008</v>
      </c>
      <c r="K514" s="33">
        <f t="shared" si="14"/>
        <v>0</v>
      </c>
      <c r="L514" s="33">
        <f t="shared" si="15"/>
        <v>0.66920000000000002</v>
      </c>
      <c r="M514" s="33">
        <v>4.9999999999999933E-2</v>
      </c>
      <c r="N514" s="33">
        <v>0</v>
      </c>
      <c r="O514" s="33">
        <v>0</v>
      </c>
    </row>
    <row r="515" spans="1:15" x14ac:dyDescent="0.3">
      <c r="A515">
        <v>120901</v>
      </c>
      <c r="B515" t="s">
        <v>517</v>
      </c>
      <c r="C515" s="32">
        <v>776454851</v>
      </c>
      <c r="D515" s="32">
        <v>776454851</v>
      </c>
      <c r="E515" s="32">
        <v>92989606</v>
      </c>
      <c r="F515" s="32">
        <f>_xlfn.IFNA(VLOOKUP($A515,'311 &amp; 313 expiration'!A:C,2,FALSE),0)</f>
        <v>0</v>
      </c>
      <c r="G515" s="32">
        <f>_xlfn.IFNA(VLOOKUP($A515,'311 &amp; 313 expiration'!A:C,3,FALSE),0)</f>
        <v>0</v>
      </c>
      <c r="H515" s="33">
        <v>0.66920000000000002</v>
      </c>
      <c r="I515" s="33">
        <v>0.61920000000000008</v>
      </c>
      <c r="J515" s="33">
        <v>0.61920000000000008</v>
      </c>
      <c r="K515" s="33">
        <f t="shared" ref="K515:K578" si="16">J515-I515</f>
        <v>0</v>
      </c>
      <c r="L515" s="33">
        <f t="shared" ref="L515:L578" si="17">H515-K515</f>
        <v>0.66920000000000002</v>
      </c>
      <c r="M515" s="33">
        <v>4.9999999999999933E-2</v>
      </c>
      <c r="N515" s="33">
        <v>0</v>
      </c>
      <c r="O515" s="33">
        <v>0</v>
      </c>
    </row>
    <row r="516" spans="1:15" x14ac:dyDescent="0.3">
      <c r="A516">
        <v>120902</v>
      </c>
      <c r="B516" t="s">
        <v>518</v>
      </c>
      <c r="C516" s="32">
        <v>798415007</v>
      </c>
      <c r="D516" s="32">
        <v>798415007</v>
      </c>
      <c r="E516" s="32">
        <v>39320704</v>
      </c>
      <c r="F516" s="32">
        <f>_xlfn.IFNA(VLOOKUP($A516,'311 &amp; 313 expiration'!A:C,2,FALSE),0)</f>
        <v>0</v>
      </c>
      <c r="G516" s="32">
        <f>_xlfn.IFNA(VLOOKUP($A516,'311 &amp; 313 expiration'!A:C,3,FALSE),0)</f>
        <v>0</v>
      </c>
      <c r="H516" s="33">
        <v>0.64790000000000003</v>
      </c>
      <c r="I516" s="33">
        <v>0.59789999999999999</v>
      </c>
      <c r="J516" s="33">
        <v>0.59789999999999999</v>
      </c>
      <c r="K516" s="33">
        <f t="shared" si="16"/>
        <v>0</v>
      </c>
      <c r="L516" s="33">
        <f t="shared" si="17"/>
        <v>0.64790000000000003</v>
      </c>
      <c r="M516" s="33">
        <v>5.0000000000000044E-2</v>
      </c>
      <c r="N516" s="33">
        <v>0</v>
      </c>
      <c r="O516" s="33">
        <v>0</v>
      </c>
    </row>
    <row r="517" spans="1:15" x14ac:dyDescent="0.3">
      <c r="A517">
        <v>120905</v>
      </c>
      <c r="B517" t="s">
        <v>519</v>
      </c>
      <c r="C517" s="32">
        <v>1214954464</v>
      </c>
      <c r="D517" s="32">
        <v>1188097414</v>
      </c>
      <c r="E517" s="32">
        <v>127876600</v>
      </c>
      <c r="F517" s="32">
        <f>_xlfn.IFNA(VLOOKUP($A517,'311 &amp; 313 expiration'!A:C,2,FALSE),0)</f>
        <v>0</v>
      </c>
      <c r="G517" s="32">
        <f>_xlfn.IFNA(VLOOKUP($A517,'311 &amp; 313 expiration'!A:C,3,FALSE),0)</f>
        <v>0</v>
      </c>
      <c r="H517" s="33">
        <v>0.71860000000000002</v>
      </c>
      <c r="I517" s="33">
        <v>0.63219999999999998</v>
      </c>
      <c r="J517" s="33">
        <v>0.63219999999999998</v>
      </c>
      <c r="K517" s="33">
        <f t="shared" si="16"/>
        <v>0</v>
      </c>
      <c r="L517" s="33">
        <f t="shared" si="17"/>
        <v>0.71860000000000002</v>
      </c>
      <c r="M517" s="33">
        <v>0.08</v>
      </c>
      <c r="N517" s="33">
        <v>6.4000000000000307E-3</v>
      </c>
      <c r="O517" s="33">
        <v>0</v>
      </c>
    </row>
    <row r="518" spans="1:15" x14ac:dyDescent="0.3">
      <c r="A518">
        <v>121902</v>
      </c>
      <c r="B518" t="s">
        <v>520</v>
      </c>
      <c r="C518" s="32">
        <v>529388745</v>
      </c>
      <c r="D518" s="32">
        <v>510676723</v>
      </c>
      <c r="E518" s="32">
        <v>82628466</v>
      </c>
      <c r="F518" s="32">
        <f>_xlfn.IFNA(VLOOKUP($A518,'311 &amp; 313 expiration'!A:C,2,FALSE),0)</f>
        <v>0</v>
      </c>
      <c r="G518" s="32">
        <f>_xlfn.IFNA(VLOOKUP($A518,'311 &amp; 313 expiration'!A:C,3,FALSE),0)</f>
        <v>0</v>
      </c>
      <c r="H518" s="33">
        <v>0.66739999999999999</v>
      </c>
      <c r="I518" s="33">
        <v>0.61740000000000006</v>
      </c>
      <c r="J518" s="33">
        <v>0.61740000000000006</v>
      </c>
      <c r="K518" s="33">
        <f t="shared" si="16"/>
        <v>0</v>
      </c>
      <c r="L518" s="33">
        <f t="shared" si="17"/>
        <v>0.66739999999999999</v>
      </c>
      <c r="M518" s="33">
        <v>4.9999999999999933E-2</v>
      </c>
      <c r="N518" s="33">
        <v>0</v>
      </c>
      <c r="O518" s="33">
        <v>0</v>
      </c>
    </row>
    <row r="519" spans="1:15" x14ac:dyDescent="0.3">
      <c r="A519">
        <v>121903</v>
      </c>
      <c r="B519" t="s">
        <v>521</v>
      </c>
      <c r="C519" s="32">
        <v>437892028</v>
      </c>
      <c r="D519" s="32">
        <v>437892028</v>
      </c>
      <c r="E519" s="32">
        <v>114207004</v>
      </c>
      <c r="F519" s="32">
        <f>_xlfn.IFNA(VLOOKUP($A519,'311 &amp; 313 expiration'!A:C,2,FALSE),0)</f>
        <v>0</v>
      </c>
      <c r="G519" s="32">
        <f>_xlfn.IFNA(VLOOKUP($A519,'311 &amp; 313 expiration'!A:C,3,FALSE),0)</f>
        <v>0</v>
      </c>
      <c r="H519" s="33">
        <v>0.75800000000000001</v>
      </c>
      <c r="I519" s="33">
        <v>0.61970000000000003</v>
      </c>
      <c r="J519" s="33">
        <v>0.61970000000000003</v>
      </c>
      <c r="K519" s="33">
        <f t="shared" si="16"/>
        <v>0</v>
      </c>
      <c r="L519" s="33">
        <f t="shared" si="17"/>
        <v>0.75800000000000001</v>
      </c>
      <c r="M519" s="33">
        <v>0.08</v>
      </c>
      <c r="N519" s="33">
        <v>5.8299999999999977E-2</v>
      </c>
      <c r="O519" s="33">
        <v>0</v>
      </c>
    </row>
    <row r="520" spans="1:15" x14ac:dyDescent="0.3">
      <c r="A520">
        <v>121904</v>
      </c>
      <c r="B520" t="s">
        <v>522</v>
      </c>
      <c r="C520" s="32">
        <v>1153053985</v>
      </c>
      <c r="D520" s="32">
        <v>1153053985</v>
      </c>
      <c r="E520" s="32">
        <v>168307446</v>
      </c>
      <c r="F520" s="32">
        <f>_xlfn.IFNA(VLOOKUP($A520,'311 &amp; 313 expiration'!A:C,2,FALSE),0)</f>
        <v>0</v>
      </c>
      <c r="G520" s="32">
        <f>_xlfn.IFNA(VLOOKUP($A520,'311 &amp; 313 expiration'!A:C,3,FALSE),0)</f>
        <v>0</v>
      </c>
      <c r="H520" s="33">
        <v>0.75509999999999999</v>
      </c>
      <c r="I520" s="33">
        <v>0.6169</v>
      </c>
      <c r="J520" s="33">
        <v>0.6169</v>
      </c>
      <c r="K520" s="33">
        <f t="shared" si="16"/>
        <v>0</v>
      </c>
      <c r="L520" s="33">
        <f t="shared" si="17"/>
        <v>0.75509999999999999</v>
      </c>
      <c r="M520" s="33">
        <v>0.08</v>
      </c>
      <c r="N520" s="33">
        <v>5.8199999999999988E-2</v>
      </c>
      <c r="O520" s="33">
        <v>0</v>
      </c>
    </row>
    <row r="521" spans="1:15" x14ac:dyDescent="0.3">
      <c r="A521">
        <v>121905</v>
      </c>
      <c r="B521" t="s">
        <v>523</v>
      </c>
      <c r="C521" s="32">
        <v>348017206</v>
      </c>
      <c r="D521" s="32">
        <v>348017206</v>
      </c>
      <c r="E521" s="32">
        <v>83442834</v>
      </c>
      <c r="F521" s="32">
        <f>_xlfn.IFNA(VLOOKUP($A521,'311 &amp; 313 expiration'!A:C,2,FALSE),0)</f>
        <v>0</v>
      </c>
      <c r="G521" s="32">
        <f>_xlfn.IFNA(VLOOKUP($A521,'311 &amp; 313 expiration'!A:C,3,FALSE),0)</f>
        <v>0</v>
      </c>
      <c r="H521" s="33">
        <v>0.68220000000000003</v>
      </c>
      <c r="I521" s="33">
        <v>0.63219999999999998</v>
      </c>
      <c r="J521" s="33">
        <v>0.63219999999999998</v>
      </c>
      <c r="K521" s="33">
        <f t="shared" si="16"/>
        <v>0</v>
      </c>
      <c r="L521" s="33">
        <f t="shared" si="17"/>
        <v>0.68220000000000003</v>
      </c>
      <c r="M521" s="33">
        <v>5.0000000000000044E-2</v>
      </c>
      <c r="N521" s="33">
        <v>0</v>
      </c>
      <c r="O521" s="33">
        <v>0</v>
      </c>
    </row>
    <row r="522" spans="1:15" x14ac:dyDescent="0.3">
      <c r="A522">
        <v>121906</v>
      </c>
      <c r="B522" t="s">
        <v>524</v>
      </c>
      <c r="C522" s="32">
        <v>354708786</v>
      </c>
      <c r="D522" s="32">
        <v>350603643</v>
      </c>
      <c r="E522" s="32">
        <v>26746450</v>
      </c>
      <c r="F522" s="32">
        <f>_xlfn.IFNA(VLOOKUP($A522,'311 &amp; 313 expiration'!A:C,2,FALSE),0)</f>
        <v>0</v>
      </c>
      <c r="G522" s="32">
        <f>_xlfn.IFNA(VLOOKUP($A522,'311 &amp; 313 expiration'!A:C,3,FALSE),0)</f>
        <v>0</v>
      </c>
      <c r="H522" s="33">
        <v>0.77050000000000007</v>
      </c>
      <c r="I522" s="33">
        <v>0.63219999999999998</v>
      </c>
      <c r="J522" s="33">
        <v>0.63219999999999998</v>
      </c>
      <c r="K522" s="33">
        <f t="shared" si="16"/>
        <v>0</v>
      </c>
      <c r="L522" s="33">
        <f t="shared" si="17"/>
        <v>0.77050000000000007</v>
      </c>
      <c r="M522" s="33">
        <v>0.08</v>
      </c>
      <c r="N522" s="33">
        <v>5.8300000000000088E-2</v>
      </c>
      <c r="O522" s="33">
        <v>0</v>
      </c>
    </row>
    <row r="523" spans="1:15" x14ac:dyDescent="0.3">
      <c r="A523">
        <v>122901</v>
      </c>
      <c r="B523" t="s">
        <v>525</v>
      </c>
      <c r="C523" s="32">
        <v>264536888</v>
      </c>
      <c r="D523" s="32">
        <v>264536888</v>
      </c>
      <c r="E523" s="32">
        <v>30757658</v>
      </c>
      <c r="F523" s="32">
        <f>_xlfn.IFNA(VLOOKUP($A523,'311 &amp; 313 expiration'!A:C,2,FALSE),0)</f>
        <v>0</v>
      </c>
      <c r="G523" s="32">
        <f>_xlfn.IFNA(VLOOKUP($A523,'311 &amp; 313 expiration'!A:C,3,FALSE),0)</f>
        <v>0</v>
      </c>
      <c r="H523" s="33">
        <v>0.72389999999999999</v>
      </c>
      <c r="I523" s="33">
        <v>0.6169</v>
      </c>
      <c r="J523" s="33">
        <v>0.6169</v>
      </c>
      <c r="K523" s="33">
        <f t="shared" si="16"/>
        <v>0</v>
      </c>
      <c r="L523" s="33">
        <f t="shared" si="17"/>
        <v>0.72389999999999999</v>
      </c>
      <c r="M523" s="33">
        <v>0.08</v>
      </c>
      <c r="N523" s="33">
        <v>2.6999999999999982E-2</v>
      </c>
      <c r="O523" s="33">
        <v>0</v>
      </c>
    </row>
    <row r="524" spans="1:15" x14ac:dyDescent="0.3">
      <c r="A524">
        <v>122902</v>
      </c>
      <c r="B524" t="s">
        <v>526</v>
      </c>
      <c r="C524" s="32">
        <v>66503292</v>
      </c>
      <c r="D524" s="32">
        <v>66503292</v>
      </c>
      <c r="E524" s="32">
        <v>2012814</v>
      </c>
      <c r="F524" s="32">
        <f>_xlfn.IFNA(VLOOKUP($A524,'311 &amp; 313 expiration'!A:C,2,FALSE),0)</f>
        <v>0</v>
      </c>
      <c r="G524" s="32">
        <f>_xlfn.IFNA(VLOOKUP($A524,'311 &amp; 313 expiration'!A:C,3,FALSE),0)</f>
        <v>0</v>
      </c>
      <c r="H524" s="33">
        <v>0.68220000000000003</v>
      </c>
      <c r="I524" s="33">
        <v>0.63219999999999998</v>
      </c>
      <c r="J524" s="33">
        <v>0.63219999999999998</v>
      </c>
      <c r="K524" s="33">
        <f t="shared" si="16"/>
        <v>0</v>
      </c>
      <c r="L524" s="33">
        <f t="shared" si="17"/>
        <v>0.68220000000000003</v>
      </c>
      <c r="M524" s="33">
        <v>5.0000000000000044E-2</v>
      </c>
      <c r="N524" s="33">
        <v>0</v>
      </c>
      <c r="O524" s="33">
        <v>0</v>
      </c>
    </row>
    <row r="525" spans="1:15" x14ac:dyDescent="0.3">
      <c r="A525">
        <v>123905</v>
      </c>
      <c r="B525" t="s">
        <v>527</v>
      </c>
      <c r="C525" s="32">
        <v>3412860147</v>
      </c>
      <c r="D525" s="32">
        <v>3412860147</v>
      </c>
      <c r="E525" s="32">
        <v>505948546</v>
      </c>
      <c r="F525" s="32">
        <f>_xlfn.IFNA(VLOOKUP($A525,'311 &amp; 313 expiration'!A:C,2,FALSE),0)</f>
        <v>0</v>
      </c>
      <c r="G525" s="32">
        <f>_xlfn.IFNA(VLOOKUP($A525,'311 &amp; 313 expiration'!A:C,3,FALSE),0)</f>
        <v>0</v>
      </c>
      <c r="H525" s="33">
        <v>0.66690000000000005</v>
      </c>
      <c r="I525" s="33">
        <v>0.6169</v>
      </c>
      <c r="J525" s="33">
        <v>0.6169</v>
      </c>
      <c r="K525" s="33">
        <f t="shared" si="16"/>
        <v>0</v>
      </c>
      <c r="L525" s="33">
        <f t="shared" si="17"/>
        <v>0.66690000000000005</v>
      </c>
      <c r="M525" s="33">
        <v>5.0000000000000044E-2</v>
      </c>
      <c r="N525" s="33">
        <v>0</v>
      </c>
      <c r="O525" s="33">
        <v>0</v>
      </c>
    </row>
    <row r="526" spans="1:15" x14ac:dyDescent="0.3">
      <c r="A526">
        <v>123907</v>
      </c>
      <c r="B526" t="s">
        <v>528</v>
      </c>
      <c r="C526" s="32">
        <v>6100643087</v>
      </c>
      <c r="D526" s="32">
        <v>6100643087</v>
      </c>
      <c r="E526" s="32">
        <v>296622946</v>
      </c>
      <c r="F526" s="32">
        <f>_xlfn.IFNA(VLOOKUP($A526,'311 &amp; 313 expiration'!A:C,2,FALSE),0)</f>
        <v>0</v>
      </c>
      <c r="G526" s="32">
        <f>_xlfn.IFNA(VLOOKUP($A526,'311 &amp; 313 expiration'!A:C,3,FALSE),0)</f>
        <v>0</v>
      </c>
      <c r="H526" s="33">
        <v>0.77050000000000007</v>
      </c>
      <c r="I526" s="33">
        <v>0.63219999999999998</v>
      </c>
      <c r="J526" s="33">
        <v>0.63219999999999998</v>
      </c>
      <c r="K526" s="33">
        <f t="shared" si="16"/>
        <v>0</v>
      </c>
      <c r="L526" s="33">
        <f t="shared" si="17"/>
        <v>0.77050000000000007</v>
      </c>
      <c r="M526" s="33">
        <v>0.08</v>
      </c>
      <c r="N526" s="33">
        <v>5.8300000000000088E-2</v>
      </c>
      <c r="O526" s="33">
        <v>0</v>
      </c>
    </row>
    <row r="527" spans="1:15" x14ac:dyDescent="0.3">
      <c r="A527">
        <v>123908</v>
      </c>
      <c r="B527" t="s">
        <v>529</v>
      </c>
      <c r="C527" s="32">
        <v>3009816322</v>
      </c>
      <c r="D527" s="32">
        <v>2882906299</v>
      </c>
      <c r="E527" s="32">
        <v>777638394</v>
      </c>
      <c r="F527" s="32">
        <f>_xlfn.IFNA(VLOOKUP($A527,'311 &amp; 313 expiration'!A:C,2,FALSE),0)</f>
        <v>0</v>
      </c>
      <c r="G527" s="32">
        <f>_xlfn.IFNA(VLOOKUP($A527,'311 &amp; 313 expiration'!A:C,3,FALSE),0)</f>
        <v>0</v>
      </c>
      <c r="H527" s="33">
        <v>0.77050000000000007</v>
      </c>
      <c r="I527" s="33">
        <v>0.63219999999999998</v>
      </c>
      <c r="J527" s="33">
        <v>0.63219999999999998</v>
      </c>
      <c r="K527" s="33">
        <f t="shared" si="16"/>
        <v>0</v>
      </c>
      <c r="L527" s="33">
        <f t="shared" si="17"/>
        <v>0.77050000000000007</v>
      </c>
      <c r="M527" s="33">
        <v>0.08</v>
      </c>
      <c r="N527" s="33">
        <v>5.8300000000000088E-2</v>
      </c>
      <c r="O527" s="33">
        <v>0</v>
      </c>
    </row>
    <row r="528" spans="1:15" x14ac:dyDescent="0.3">
      <c r="A528">
        <v>123910</v>
      </c>
      <c r="B528" t="s">
        <v>530</v>
      </c>
      <c r="C528" s="32">
        <v>13881427503</v>
      </c>
      <c r="D528" s="32">
        <v>13881427503</v>
      </c>
      <c r="E528" s="32">
        <v>1178937198</v>
      </c>
      <c r="F528" s="32">
        <f>_xlfn.IFNA(VLOOKUP($A528,'311 &amp; 313 expiration'!A:C,2,FALSE),0)</f>
        <v>0</v>
      </c>
      <c r="G528" s="32">
        <f>_xlfn.IFNA(VLOOKUP($A528,'311 &amp; 313 expiration'!A:C,3,FALSE),0)</f>
        <v>0</v>
      </c>
      <c r="H528" s="33">
        <v>0.7722</v>
      </c>
      <c r="I528" s="33">
        <v>0.63219999999999998</v>
      </c>
      <c r="J528" s="33">
        <v>0.63219999999999998</v>
      </c>
      <c r="K528" s="33">
        <f t="shared" si="16"/>
        <v>0</v>
      </c>
      <c r="L528" s="33">
        <f t="shared" si="17"/>
        <v>0.7722</v>
      </c>
      <c r="M528" s="33">
        <v>0.08</v>
      </c>
      <c r="N528" s="33">
        <v>6.0000000000000012E-2</v>
      </c>
      <c r="O528" s="33">
        <v>0</v>
      </c>
    </row>
    <row r="529" spans="1:15" x14ac:dyDescent="0.3">
      <c r="A529">
        <v>123913</v>
      </c>
      <c r="B529" t="s">
        <v>531</v>
      </c>
      <c r="C529" s="32">
        <v>1286202370</v>
      </c>
      <c r="D529" s="32">
        <v>1285491501</v>
      </c>
      <c r="E529" s="32">
        <v>4876794</v>
      </c>
      <c r="F529" s="32">
        <f>_xlfn.IFNA(VLOOKUP($A529,'311 &amp; 313 expiration'!A:C,2,FALSE),0)</f>
        <v>0</v>
      </c>
      <c r="G529" s="32">
        <f>_xlfn.IFNA(VLOOKUP($A529,'311 &amp; 313 expiration'!A:C,3,FALSE),0)</f>
        <v>0</v>
      </c>
      <c r="H529" s="33">
        <v>0.64890000000000003</v>
      </c>
      <c r="I529" s="33">
        <v>0.56890000000000007</v>
      </c>
      <c r="J529" s="33">
        <v>0.56890000000000007</v>
      </c>
      <c r="K529" s="33">
        <f t="shared" si="16"/>
        <v>0</v>
      </c>
      <c r="L529" s="33">
        <f t="shared" si="17"/>
        <v>0.64890000000000003</v>
      </c>
      <c r="M529" s="33">
        <v>7.999999999999996E-2</v>
      </c>
      <c r="N529" s="33">
        <v>0</v>
      </c>
      <c r="O529" s="33">
        <v>0</v>
      </c>
    </row>
    <row r="530" spans="1:15" x14ac:dyDescent="0.3">
      <c r="A530">
        <v>123914</v>
      </c>
      <c r="B530" t="s">
        <v>532</v>
      </c>
      <c r="C530" s="32">
        <v>897618062</v>
      </c>
      <c r="D530" s="32">
        <v>897618062</v>
      </c>
      <c r="E530" s="32">
        <v>179860776</v>
      </c>
      <c r="F530" s="32">
        <f>_xlfn.IFNA(VLOOKUP($A530,'311 &amp; 313 expiration'!A:C,2,FALSE),0)</f>
        <v>0</v>
      </c>
      <c r="G530" s="32">
        <f>_xlfn.IFNA(VLOOKUP($A530,'311 &amp; 313 expiration'!A:C,3,FALSE),0)</f>
        <v>0</v>
      </c>
      <c r="H530" s="33">
        <v>0.75519999999999998</v>
      </c>
      <c r="I530" s="33">
        <v>0.6169</v>
      </c>
      <c r="J530" s="33">
        <v>0.6169</v>
      </c>
      <c r="K530" s="33">
        <f t="shared" si="16"/>
        <v>0</v>
      </c>
      <c r="L530" s="33">
        <f t="shared" si="17"/>
        <v>0.75519999999999998</v>
      </c>
      <c r="M530" s="33">
        <v>0.08</v>
      </c>
      <c r="N530" s="33">
        <v>5.8299999999999977E-2</v>
      </c>
      <c r="O530" s="33">
        <v>0</v>
      </c>
    </row>
    <row r="531" spans="1:15" x14ac:dyDescent="0.3">
      <c r="A531">
        <v>124901</v>
      </c>
      <c r="B531" t="s">
        <v>533</v>
      </c>
      <c r="C531" s="32">
        <v>435411686</v>
      </c>
      <c r="D531" s="32">
        <v>433407776</v>
      </c>
      <c r="E531" s="32">
        <v>27963156</v>
      </c>
      <c r="F531" s="32">
        <f>_xlfn.IFNA(VLOOKUP($A531,'311 &amp; 313 expiration'!A:C,2,FALSE),0)</f>
        <v>0</v>
      </c>
      <c r="G531" s="32">
        <f>_xlfn.IFNA(VLOOKUP($A531,'311 &amp; 313 expiration'!A:C,3,FALSE),0)</f>
        <v>0</v>
      </c>
      <c r="H531" s="33">
        <v>0.68220000000000003</v>
      </c>
      <c r="I531" s="33">
        <v>0.63219999999999998</v>
      </c>
      <c r="J531" s="33">
        <v>0.63219999999999998</v>
      </c>
      <c r="K531" s="33">
        <f t="shared" si="16"/>
        <v>0</v>
      </c>
      <c r="L531" s="33">
        <f t="shared" si="17"/>
        <v>0.68220000000000003</v>
      </c>
      <c r="M531" s="33">
        <v>5.0000000000000044E-2</v>
      </c>
      <c r="N531" s="33">
        <v>0</v>
      </c>
      <c r="O531" s="33">
        <v>0</v>
      </c>
    </row>
    <row r="532" spans="1:15" x14ac:dyDescent="0.3">
      <c r="A532">
        <v>125901</v>
      </c>
      <c r="B532" t="s">
        <v>534</v>
      </c>
      <c r="C532" s="32">
        <v>1445920324</v>
      </c>
      <c r="D532" s="32">
        <v>1445920324</v>
      </c>
      <c r="E532" s="32">
        <v>118197452</v>
      </c>
      <c r="F532" s="32">
        <f>_xlfn.IFNA(VLOOKUP($A532,'311 &amp; 313 expiration'!A:C,2,FALSE),0)</f>
        <v>0</v>
      </c>
      <c r="G532" s="32">
        <f>_xlfn.IFNA(VLOOKUP($A532,'311 &amp; 313 expiration'!A:C,3,FALSE),0)</f>
        <v>0</v>
      </c>
      <c r="H532" s="33">
        <v>0.72520000000000007</v>
      </c>
      <c r="I532" s="33">
        <v>0.63219999999999998</v>
      </c>
      <c r="J532" s="33">
        <v>0.63219999999999998</v>
      </c>
      <c r="K532" s="33">
        <f t="shared" si="16"/>
        <v>0</v>
      </c>
      <c r="L532" s="33">
        <f t="shared" si="17"/>
        <v>0.72520000000000007</v>
      </c>
      <c r="M532" s="33">
        <v>0.08</v>
      </c>
      <c r="N532" s="33">
        <v>1.3000000000000081E-2</v>
      </c>
      <c r="O532" s="33">
        <v>0</v>
      </c>
    </row>
    <row r="533" spans="1:15" x14ac:dyDescent="0.3">
      <c r="A533">
        <v>125902</v>
      </c>
      <c r="B533" t="s">
        <v>535</v>
      </c>
      <c r="C533" s="32">
        <v>122660938</v>
      </c>
      <c r="D533" s="32">
        <v>122660938</v>
      </c>
      <c r="E533" s="32">
        <v>15401634</v>
      </c>
      <c r="F533" s="32">
        <f>_xlfn.IFNA(VLOOKUP($A533,'311 &amp; 313 expiration'!A:C,2,FALSE),0)</f>
        <v>0</v>
      </c>
      <c r="G533" s="32">
        <f>_xlfn.IFNA(VLOOKUP($A533,'311 &amp; 313 expiration'!A:C,3,FALSE),0)</f>
        <v>0</v>
      </c>
      <c r="H533" s="33">
        <v>0.78850000000000009</v>
      </c>
      <c r="I533" s="33">
        <v>0.61850000000000005</v>
      </c>
      <c r="J533" s="33">
        <v>0.61850000000000005</v>
      </c>
      <c r="K533" s="33">
        <f t="shared" si="16"/>
        <v>0</v>
      </c>
      <c r="L533" s="33">
        <f t="shared" si="17"/>
        <v>0.78850000000000009</v>
      </c>
      <c r="M533" s="33">
        <v>0.08</v>
      </c>
      <c r="N533" s="33">
        <v>0.09</v>
      </c>
      <c r="O533" s="33">
        <v>2.7755575615628914E-17</v>
      </c>
    </row>
    <row r="534" spans="1:15" x14ac:dyDescent="0.3">
      <c r="A534">
        <v>125903</v>
      </c>
      <c r="B534" t="s">
        <v>536</v>
      </c>
      <c r="C534" s="32">
        <v>548154456</v>
      </c>
      <c r="D534" s="32">
        <v>548154456</v>
      </c>
      <c r="E534" s="32">
        <v>59979330</v>
      </c>
      <c r="F534" s="32">
        <f>_xlfn.IFNA(VLOOKUP($A534,'311 &amp; 313 expiration'!A:C,2,FALSE),0)</f>
        <v>0</v>
      </c>
      <c r="G534" s="32">
        <f>_xlfn.IFNA(VLOOKUP($A534,'311 &amp; 313 expiration'!A:C,3,FALSE),0)</f>
        <v>0</v>
      </c>
      <c r="H534" s="33">
        <v>0.7389</v>
      </c>
      <c r="I534" s="33">
        <v>0.56890000000000007</v>
      </c>
      <c r="J534" s="33">
        <v>0.56890000000000007</v>
      </c>
      <c r="K534" s="33">
        <f t="shared" si="16"/>
        <v>0</v>
      </c>
      <c r="L534" s="33">
        <f t="shared" si="17"/>
        <v>0.7389</v>
      </c>
      <c r="M534" s="33">
        <v>0.08</v>
      </c>
      <c r="N534" s="33">
        <v>8.9999999999999927E-2</v>
      </c>
      <c r="O534" s="33">
        <v>0</v>
      </c>
    </row>
    <row r="535" spans="1:15" x14ac:dyDescent="0.3">
      <c r="A535">
        <v>125905</v>
      </c>
      <c r="B535" t="s">
        <v>537</v>
      </c>
      <c r="C535" s="32">
        <v>204488768</v>
      </c>
      <c r="D535" s="32">
        <v>204488768</v>
      </c>
      <c r="E535" s="32">
        <v>6722268</v>
      </c>
      <c r="F535" s="32">
        <f>_xlfn.IFNA(VLOOKUP($A535,'311 &amp; 313 expiration'!A:C,2,FALSE),0)</f>
        <v>0</v>
      </c>
      <c r="G535" s="32">
        <f>_xlfn.IFNA(VLOOKUP($A535,'311 &amp; 313 expiration'!A:C,3,FALSE),0)</f>
        <v>0</v>
      </c>
      <c r="H535" s="33">
        <v>0.77050000000000007</v>
      </c>
      <c r="I535" s="33">
        <v>0.63219999999999998</v>
      </c>
      <c r="J535" s="33">
        <v>0.63219999999999998</v>
      </c>
      <c r="K535" s="33">
        <f t="shared" si="16"/>
        <v>0</v>
      </c>
      <c r="L535" s="33">
        <f t="shared" si="17"/>
        <v>0.77050000000000007</v>
      </c>
      <c r="M535" s="33">
        <v>0.08</v>
      </c>
      <c r="N535" s="33">
        <v>5.8300000000000088E-2</v>
      </c>
      <c r="O535" s="33">
        <v>0</v>
      </c>
    </row>
    <row r="536" spans="1:15" x14ac:dyDescent="0.3">
      <c r="A536">
        <v>125906</v>
      </c>
      <c r="B536" t="s">
        <v>538</v>
      </c>
      <c r="C536" s="32">
        <v>43017978</v>
      </c>
      <c r="D536" s="32">
        <v>42988284</v>
      </c>
      <c r="E536" s="32">
        <v>1888904</v>
      </c>
      <c r="F536" s="32">
        <f>_xlfn.IFNA(VLOOKUP($A536,'311 &amp; 313 expiration'!A:C,2,FALSE),0)</f>
        <v>0</v>
      </c>
      <c r="G536" s="32">
        <f>_xlfn.IFNA(VLOOKUP($A536,'311 &amp; 313 expiration'!A:C,3,FALSE),0)</f>
        <v>0</v>
      </c>
      <c r="H536" s="33">
        <v>0.68220000000000003</v>
      </c>
      <c r="I536" s="33">
        <v>0.63219999999999998</v>
      </c>
      <c r="J536" s="33">
        <v>0.63219999999999998</v>
      </c>
      <c r="K536" s="33">
        <f t="shared" si="16"/>
        <v>0</v>
      </c>
      <c r="L536" s="33">
        <f t="shared" si="17"/>
        <v>0.68220000000000003</v>
      </c>
      <c r="M536" s="33">
        <v>5.0000000000000044E-2</v>
      </c>
      <c r="N536" s="33">
        <v>0</v>
      </c>
      <c r="O536" s="33">
        <v>0</v>
      </c>
    </row>
    <row r="537" spans="1:15" x14ac:dyDescent="0.3">
      <c r="A537">
        <v>126901</v>
      </c>
      <c r="B537" t="s">
        <v>539</v>
      </c>
      <c r="C537" s="32">
        <v>2180972739</v>
      </c>
      <c r="D537" s="32">
        <v>2180972739</v>
      </c>
      <c r="E537" s="32">
        <v>296295022</v>
      </c>
      <c r="F537" s="32">
        <f>_xlfn.IFNA(VLOOKUP($A537,'311 &amp; 313 expiration'!A:C,2,FALSE),0)</f>
        <v>0</v>
      </c>
      <c r="G537" s="32">
        <f>_xlfn.IFNA(VLOOKUP($A537,'311 &amp; 313 expiration'!A:C,3,FALSE),0)</f>
        <v>0</v>
      </c>
      <c r="H537" s="33">
        <v>0.66690000000000005</v>
      </c>
      <c r="I537" s="33">
        <v>0.6169</v>
      </c>
      <c r="J537" s="33">
        <v>0.6169</v>
      </c>
      <c r="K537" s="33">
        <f t="shared" si="16"/>
        <v>0</v>
      </c>
      <c r="L537" s="33">
        <f t="shared" si="17"/>
        <v>0.66690000000000005</v>
      </c>
      <c r="M537" s="33">
        <v>5.0000000000000044E-2</v>
      </c>
      <c r="N537" s="33">
        <v>0</v>
      </c>
      <c r="O537" s="33">
        <v>0</v>
      </c>
    </row>
    <row r="538" spans="1:15" x14ac:dyDescent="0.3">
      <c r="A538">
        <v>126902</v>
      </c>
      <c r="B538" t="s">
        <v>540</v>
      </c>
      <c r="C538" s="32">
        <v>6266262078</v>
      </c>
      <c r="D538" s="32">
        <v>6266262078</v>
      </c>
      <c r="E538" s="32">
        <v>1105976856</v>
      </c>
      <c r="F538" s="32">
        <f>_xlfn.IFNA(VLOOKUP($A538,'311 &amp; 313 expiration'!A:C,2,FALSE),0)</f>
        <v>0</v>
      </c>
      <c r="G538" s="32">
        <f>_xlfn.IFNA(VLOOKUP($A538,'311 &amp; 313 expiration'!A:C,3,FALSE),0)</f>
        <v>0</v>
      </c>
      <c r="H538" s="33">
        <v>0.75519999999999998</v>
      </c>
      <c r="I538" s="33">
        <v>0.6169</v>
      </c>
      <c r="J538" s="33">
        <v>0.6169</v>
      </c>
      <c r="K538" s="33">
        <f t="shared" si="16"/>
        <v>0</v>
      </c>
      <c r="L538" s="33">
        <f t="shared" si="17"/>
        <v>0.75519999999999998</v>
      </c>
      <c r="M538" s="33">
        <v>0.08</v>
      </c>
      <c r="N538" s="33">
        <v>5.8299999999999977E-2</v>
      </c>
      <c r="O538" s="33">
        <v>0</v>
      </c>
    </row>
    <row r="539" spans="1:15" x14ac:dyDescent="0.3">
      <c r="A539">
        <v>126903</v>
      </c>
      <c r="B539" t="s">
        <v>541</v>
      </c>
      <c r="C539" s="32">
        <v>3774026855</v>
      </c>
      <c r="D539" s="32">
        <v>3774026855</v>
      </c>
      <c r="E539" s="32">
        <v>588038562</v>
      </c>
      <c r="F539" s="32">
        <f>_xlfn.IFNA(VLOOKUP($A539,'311 &amp; 313 expiration'!A:C,2,FALSE),0)</f>
        <v>0</v>
      </c>
      <c r="G539" s="32">
        <f>_xlfn.IFNA(VLOOKUP($A539,'311 &amp; 313 expiration'!A:C,3,FALSE),0)</f>
        <v>0</v>
      </c>
      <c r="H539" s="33">
        <v>0.75750000000000006</v>
      </c>
      <c r="I539" s="33">
        <v>0.61920000000000008</v>
      </c>
      <c r="J539" s="33">
        <v>0.61920000000000008</v>
      </c>
      <c r="K539" s="33">
        <f t="shared" si="16"/>
        <v>0</v>
      </c>
      <c r="L539" s="33">
        <f t="shared" si="17"/>
        <v>0.75750000000000006</v>
      </c>
      <c r="M539" s="33">
        <v>0.08</v>
      </c>
      <c r="N539" s="33">
        <v>5.8299999999999977E-2</v>
      </c>
      <c r="O539" s="33">
        <v>0</v>
      </c>
    </row>
    <row r="540" spans="1:15" x14ac:dyDescent="0.3">
      <c r="A540">
        <v>126904</v>
      </c>
      <c r="B540" t="s">
        <v>542</v>
      </c>
      <c r="C540" s="32">
        <v>519969375</v>
      </c>
      <c r="D540" s="32">
        <v>519969375</v>
      </c>
      <c r="E540" s="32">
        <v>101995898</v>
      </c>
      <c r="F540" s="32">
        <f>_xlfn.IFNA(VLOOKUP($A540,'311 &amp; 313 expiration'!A:C,2,FALSE),0)</f>
        <v>0</v>
      </c>
      <c r="G540" s="32">
        <f>_xlfn.IFNA(VLOOKUP($A540,'311 &amp; 313 expiration'!A:C,3,FALSE),0)</f>
        <v>0</v>
      </c>
      <c r="H540" s="33">
        <v>0.78690000000000004</v>
      </c>
      <c r="I540" s="33">
        <v>0.6169</v>
      </c>
      <c r="J540" s="33">
        <v>0.6169</v>
      </c>
      <c r="K540" s="33">
        <f t="shared" si="16"/>
        <v>0</v>
      </c>
      <c r="L540" s="33">
        <f t="shared" si="17"/>
        <v>0.78690000000000004</v>
      </c>
      <c r="M540" s="33">
        <v>0.08</v>
      </c>
      <c r="N540" s="33">
        <v>0.09</v>
      </c>
      <c r="O540" s="33">
        <v>2.7755575615628914E-17</v>
      </c>
    </row>
    <row r="541" spans="1:15" x14ac:dyDescent="0.3">
      <c r="A541">
        <v>126905</v>
      </c>
      <c r="B541" t="s">
        <v>543</v>
      </c>
      <c r="C541" s="32">
        <v>2321506077</v>
      </c>
      <c r="D541" s="32">
        <v>2321506077</v>
      </c>
      <c r="E541" s="32">
        <v>512926132</v>
      </c>
      <c r="F541" s="32">
        <f>_xlfn.IFNA(VLOOKUP($A541,'311 &amp; 313 expiration'!A:C,2,FALSE),0)</f>
        <v>0</v>
      </c>
      <c r="G541" s="32">
        <f>_xlfn.IFNA(VLOOKUP($A541,'311 &amp; 313 expiration'!A:C,3,FALSE),0)</f>
        <v>0</v>
      </c>
      <c r="H541" s="33">
        <v>0.75750000000000006</v>
      </c>
      <c r="I541" s="33">
        <v>0.61920000000000008</v>
      </c>
      <c r="J541" s="33">
        <v>0.61920000000000008</v>
      </c>
      <c r="K541" s="33">
        <f t="shared" si="16"/>
        <v>0</v>
      </c>
      <c r="L541" s="33">
        <f t="shared" si="17"/>
        <v>0.75750000000000006</v>
      </c>
      <c r="M541" s="33">
        <v>0.08</v>
      </c>
      <c r="N541" s="33">
        <v>5.8299999999999977E-2</v>
      </c>
      <c r="O541" s="33">
        <v>0</v>
      </c>
    </row>
    <row r="542" spans="1:15" x14ac:dyDescent="0.3">
      <c r="A542">
        <v>126906</v>
      </c>
      <c r="B542" t="s">
        <v>544</v>
      </c>
      <c r="C542" s="32">
        <v>247304965</v>
      </c>
      <c r="D542" s="32">
        <v>247304965</v>
      </c>
      <c r="E542" s="32">
        <v>52909296</v>
      </c>
      <c r="F542" s="32">
        <f>_xlfn.IFNA(VLOOKUP($A542,'311 &amp; 313 expiration'!A:C,2,FALSE),0)</f>
        <v>0</v>
      </c>
      <c r="G542" s="32">
        <f>_xlfn.IFNA(VLOOKUP($A542,'311 &amp; 313 expiration'!A:C,3,FALSE),0)</f>
        <v>0</v>
      </c>
      <c r="H542" s="33">
        <v>0.77050000000000007</v>
      </c>
      <c r="I542" s="33">
        <v>0.63219999999999998</v>
      </c>
      <c r="J542" s="33">
        <v>0.63219999999999998</v>
      </c>
      <c r="K542" s="33">
        <f t="shared" si="16"/>
        <v>0</v>
      </c>
      <c r="L542" s="33">
        <f t="shared" si="17"/>
        <v>0.77050000000000007</v>
      </c>
      <c r="M542" s="33">
        <v>0.08</v>
      </c>
      <c r="N542" s="33">
        <v>5.8300000000000088E-2</v>
      </c>
      <c r="O542" s="33">
        <v>0</v>
      </c>
    </row>
    <row r="543" spans="1:15" x14ac:dyDescent="0.3">
      <c r="A543">
        <v>126907</v>
      </c>
      <c r="B543" t="s">
        <v>545</v>
      </c>
      <c r="C543" s="32">
        <v>460818462</v>
      </c>
      <c r="D543" s="32">
        <v>460818462</v>
      </c>
      <c r="E543" s="32">
        <v>77205416</v>
      </c>
      <c r="F543" s="32">
        <f>_xlfn.IFNA(VLOOKUP($A543,'311 &amp; 313 expiration'!A:C,2,FALSE),0)</f>
        <v>0</v>
      </c>
      <c r="G543" s="32">
        <f>_xlfn.IFNA(VLOOKUP($A543,'311 &amp; 313 expiration'!A:C,3,FALSE),0)</f>
        <v>0</v>
      </c>
      <c r="H543" s="33">
        <v>0.75519999999999998</v>
      </c>
      <c r="I543" s="33">
        <v>0.6169</v>
      </c>
      <c r="J543" s="33">
        <v>0.6169</v>
      </c>
      <c r="K543" s="33">
        <f t="shared" si="16"/>
        <v>0</v>
      </c>
      <c r="L543" s="33">
        <f t="shared" si="17"/>
        <v>0.75519999999999998</v>
      </c>
      <c r="M543" s="33">
        <v>0.08</v>
      </c>
      <c r="N543" s="33">
        <v>5.8299999999999977E-2</v>
      </c>
      <c r="O543" s="33">
        <v>0</v>
      </c>
    </row>
    <row r="544" spans="1:15" x14ac:dyDescent="0.3">
      <c r="A544">
        <v>126908</v>
      </c>
      <c r="B544" t="s">
        <v>546</v>
      </c>
      <c r="C544" s="32">
        <v>755310279</v>
      </c>
      <c r="D544" s="32">
        <v>755310279</v>
      </c>
      <c r="E544" s="32">
        <v>121312766</v>
      </c>
      <c r="F544" s="32">
        <f>_xlfn.IFNA(VLOOKUP($A544,'311 &amp; 313 expiration'!A:C,2,FALSE),0)</f>
        <v>0</v>
      </c>
      <c r="G544" s="32">
        <f>_xlfn.IFNA(VLOOKUP($A544,'311 &amp; 313 expiration'!A:C,3,FALSE),0)</f>
        <v>0</v>
      </c>
      <c r="H544" s="33">
        <v>0.74840000000000007</v>
      </c>
      <c r="I544" s="33">
        <v>0.6169</v>
      </c>
      <c r="J544" s="33">
        <v>0.6169</v>
      </c>
      <c r="K544" s="33">
        <f t="shared" si="16"/>
        <v>0</v>
      </c>
      <c r="L544" s="33">
        <f t="shared" si="17"/>
        <v>0.74840000000000007</v>
      </c>
      <c r="M544" s="33">
        <v>0.08</v>
      </c>
      <c r="N544" s="33">
        <v>5.150000000000006E-2</v>
      </c>
      <c r="O544" s="33">
        <v>0</v>
      </c>
    </row>
    <row r="545" spans="1:15" x14ac:dyDescent="0.3">
      <c r="A545">
        <v>126911</v>
      </c>
      <c r="B545" t="s">
        <v>547</v>
      </c>
      <c r="C545" s="32">
        <v>1873587007</v>
      </c>
      <c r="D545" s="32">
        <v>1873587007</v>
      </c>
      <c r="E545" s="32">
        <v>222608056</v>
      </c>
      <c r="F545" s="32">
        <f>_xlfn.IFNA(VLOOKUP($A545,'311 &amp; 313 expiration'!A:C,2,FALSE),0)</f>
        <v>0</v>
      </c>
      <c r="G545" s="32">
        <f>_xlfn.IFNA(VLOOKUP($A545,'311 &amp; 313 expiration'!A:C,3,FALSE),0)</f>
        <v>0</v>
      </c>
      <c r="H545" s="33">
        <v>0.78500000000000003</v>
      </c>
      <c r="I545" s="33">
        <v>0.61499999999999999</v>
      </c>
      <c r="J545" s="33">
        <v>0.61499999999999999</v>
      </c>
      <c r="K545" s="33">
        <f t="shared" si="16"/>
        <v>0</v>
      </c>
      <c r="L545" s="33">
        <f t="shared" si="17"/>
        <v>0.78500000000000003</v>
      </c>
      <c r="M545" s="33">
        <v>0.08</v>
      </c>
      <c r="N545" s="33">
        <v>0.09</v>
      </c>
      <c r="O545" s="33">
        <v>2.7755575615628914E-17</v>
      </c>
    </row>
    <row r="546" spans="1:15" x14ac:dyDescent="0.3">
      <c r="A546">
        <v>127901</v>
      </c>
      <c r="B546" t="s">
        <v>548</v>
      </c>
      <c r="C546" s="32">
        <v>215815006</v>
      </c>
      <c r="D546" s="32">
        <v>215815006</v>
      </c>
      <c r="E546" s="32">
        <v>36701690</v>
      </c>
      <c r="F546" s="32">
        <f>_xlfn.IFNA(VLOOKUP($A546,'311 &amp; 313 expiration'!A:C,2,FALSE),0)</f>
        <v>0</v>
      </c>
      <c r="G546" s="32">
        <f>_xlfn.IFNA(VLOOKUP($A546,'311 &amp; 313 expiration'!A:C,3,FALSE),0)</f>
        <v>0</v>
      </c>
      <c r="H546" s="33">
        <v>0.75519999999999998</v>
      </c>
      <c r="I546" s="33">
        <v>0.6169</v>
      </c>
      <c r="J546" s="33">
        <v>0.6169</v>
      </c>
      <c r="K546" s="33">
        <f t="shared" si="16"/>
        <v>0</v>
      </c>
      <c r="L546" s="33">
        <f t="shared" si="17"/>
        <v>0.75519999999999998</v>
      </c>
      <c r="M546" s="33">
        <v>0.08</v>
      </c>
      <c r="N546" s="33">
        <v>5.8299999999999977E-2</v>
      </c>
      <c r="O546" s="33">
        <v>0</v>
      </c>
    </row>
    <row r="547" spans="1:15" x14ac:dyDescent="0.3">
      <c r="A547">
        <v>127903</v>
      </c>
      <c r="B547" t="s">
        <v>549</v>
      </c>
      <c r="C547" s="32">
        <v>174775485</v>
      </c>
      <c r="D547" s="32">
        <v>174775485</v>
      </c>
      <c r="E547" s="32">
        <v>15613988</v>
      </c>
      <c r="F547" s="32">
        <f>_xlfn.IFNA(VLOOKUP($A547,'311 &amp; 313 expiration'!A:C,2,FALSE),0)</f>
        <v>0</v>
      </c>
      <c r="G547" s="32">
        <f>_xlfn.IFNA(VLOOKUP($A547,'311 &amp; 313 expiration'!A:C,3,FALSE),0)</f>
        <v>0</v>
      </c>
      <c r="H547" s="33">
        <v>0.75750000000000006</v>
      </c>
      <c r="I547" s="33">
        <v>0.61920000000000008</v>
      </c>
      <c r="J547" s="33">
        <v>0.61920000000000008</v>
      </c>
      <c r="K547" s="33">
        <f t="shared" si="16"/>
        <v>0</v>
      </c>
      <c r="L547" s="33">
        <f t="shared" si="17"/>
        <v>0.75750000000000006</v>
      </c>
      <c r="M547" s="33">
        <v>0.08</v>
      </c>
      <c r="N547" s="33">
        <v>5.8299999999999977E-2</v>
      </c>
      <c r="O547" s="33">
        <v>0</v>
      </c>
    </row>
    <row r="548" spans="1:15" x14ac:dyDescent="0.3">
      <c r="A548">
        <v>127904</v>
      </c>
      <c r="B548" t="s">
        <v>550</v>
      </c>
      <c r="C548" s="32">
        <v>233574936</v>
      </c>
      <c r="D548" s="32">
        <v>233574936</v>
      </c>
      <c r="E548" s="32">
        <v>57536118</v>
      </c>
      <c r="F548" s="32">
        <f>_xlfn.IFNA(VLOOKUP($A548,'311 &amp; 313 expiration'!A:C,2,FALSE),0)</f>
        <v>0</v>
      </c>
      <c r="G548" s="32">
        <f>_xlfn.IFNA(VLOOKUP($A548,'311 &amp; 313 expiration'!A:C,3,FALSE),0)</f>
        <v>0</v>
      </c>
      <c r="H548" s="33">
        <v>0.75519999999999998</v>
      </c>
      <c r="I548" s="33">
        <v>0.6169</v>
      </c>
      <c r="J548" s="33">
        <v>0.6169</v>
      </c>
      <c r="K548" s="33">
        <f t="shared" si="16"/>
        <v>0</v>
      </c>
      <c r="L548" s="33">
        <f t="shared" si="17"/>
        <v>0.75519999999999998</v>
      </c>
      <c r="M548" s="33">
        <v>0.08</v>
      </c>
      <c r="N548" s="33">
        <v>5.8299999999999977E-2</v>
      </c>
      <c r="O548" s="33">
        <v>0</v>
      </c>
    </row>
    <row r="549" spans="1:15" x14ac:dyDescent="0.3">
      <c r="A549">
        <v>127905</v>
      </c>
      <c r="B549" t="s">
        <v>551</v>
      </c>
      <c r="C549" s="32">
        <v>98479902</v>
      </c>
      <c r="D549" s="32">
        <v>98479902</v>
      </c>
      <c r="E549" s="32">
        <v>5229556</v>
      </c>
      <c r="F549" s="32">
        <f>_xlfn.IFNA(VLOOKUP($A549,'311 &amp; 313 expiration'!A:C,2,FALSE),0)</f>
        <v>0</v>
      </c>
      <c r="G549" s="32">
        <f>_xlfn.IFNA(VLOOKUP($A549,'311 &amp; 313 expiration'!A:C,3,FALSE),0)</f>
        <v>0</v>
      </c>
      <c r="H549" s="33">
        <v>0.77050000000000007</v>
      </c>
      <c r="I549" s="33">
        <v>0.63219999999999998</v>
      </c>
      <c r="J549" s="33">
        <v>0.63219999999999998</v>
      </c>
      <c r="K549" s="33">
        <f t="shared" si="16"/>
        <v>0</v>
      </c>
      <c r="L549" s="33">
        <f t="shared" si="17"/>
        <v>0.77050000000000007</v>
      </c>
      <c r="M549" s="33">
        <v>0.08</v>
      </c>
      <c r="N549" s="33">
        <v>5.8300000000000088E-2</v>
      </c>
      <c r="O549" s="33">
        <v>0</v>
      </c>
    </row>
    <row r="550" spans="1:15" x14ac:dyDescent="0.3">
      <c r="A550">
        <v>127906</v>
      </c>
      <c r="B550" t="s">
        <v>552</v>
      </c>
      <c r="C550" s="32">
        <v>119466920</v>
      </c>
      <c r="D550" s="32">
        <v>119466920</v>
      </c>
      <c r="E550" s="32">
        <v>20151104</v>
      </c>
      <c r="F550" s="32">
        <f>_xlfn.IFNA(VLOOKUP($A550,'311 &amp; 313 expiration'!A:C,2,FALSE),0)</f>
        <v>0</v>
      </c>
      <c r="G550" s="32">
        <f>_xlfn.IFNA(VLOOKUP($A550,'311 &amp; 313 expiration'!A:C,3,FALSE),0)</f>
        <v>0</v>
      </c>
      <c r="H550" s="33">
        <v>0.77050000000000007</v>
      </c>
      <c r="I550" s="33">
        <v>0.63219999999999998</v>
      </c>
      <c r="J550" s="33">
        <v>0.63219999999999998</v>
      </c>
      <c r="K550" s="33">
        <f t="shared" si="16"/>
        <v>0</v>
      </c>
      <c r="L550" s="33">
        <f t="shared" si="17"/>
        <v>0.77050000000000007</v>
      </c>
      <c r="M550" s="33">
        <v>0.08</v>
      </c>
      <c r="N550" s="33">
        <v>5.8300000000000088E-2</v>
      </c>
      <c r="O550" s="33">
        <v>0</v>
      </c>
    </row>
    <row r="551" spans="1:15" x14ac:dyDescent="0.3">
      <c r="A551">
        <v>128901</v>
      </c>
      <c r="B551" t="s">
        <v>553</v>
      </c>
      <c r="C551" s="32">
        <v>6555463190</v>
      </c>
      <c r="D551" s="32">
        <v>6555463190</v>
      </c>
      <c r="E551" s="32">
        <v>27220598</v>
      </c>
      <c r="F551" s="32">
        <f>_xlfn.IFNA(VLOOKUP($A551,'311 &amp; 313 expiration'!A:C,2,FALSE),0)</f>
        <v>0</v>
      </c>
      <c r="G551" s="32">
        <f>_xlfn.IFNA(VLOOKUP($A551,'311 &amp; 313 expiration'!A:C,3,FALSE),0)</f>
        <v>0</v>
      </c>
      <c r="H551" s="33">
        <v>0.66920000000000002</v>
      </c>
      <c r="I551" s="33">
        <v>0.61920000000000008</v>
      </c>
      <c r="J551" s="33">
        <v>0.61920000000000008</v>
      </c>
      <c r="K551" s="33">
        <f t="shared" si="16"/>
        <v>0</v>
      </c>
      <c r="L551" s="33">
        <f t="shared" si="17"/>
        <v>0.66920000000000002</v>
      </c>
      <c r="M551" s="33">
        <v>4.9999999999999933E-2</v>
      </c>
      <c r="N551" s="33">
        <v>0</v>
      </c>
      <c r="O551" s="33">
        <v>0</v>
      </c>
    </row>
    <row r="552" spans="1:15" x14ac:dyDescent="0.3">
      <c r="A552">
        <v>128902</v>
      </c>
      <c r="B552" t="s">
        <v>554</v>
      </c>
      <c r="C552" s="32">
        <v>1702606418</v>
      </c>
      <c r="D552" s="32">
        <v>1702606418</v>
      </c>
      <c r="E552" s="32">
        <v>16766466</v>
      </c>
      <c r="F552" s="32">
        <f>_xlfn.IFNA(VLOOKUP($A552,'311 &amp; 313 expiration'!A:C,2,FALSE),0)</f>
        <v>0</v>
      </c>
      <c r="G552" s="32">
        <f>_xlfn.IFNA(VLOOKUP($A552,'311 &amp; 313 expiration'!A:C,3,FALSE),0)</f>
        <v>0</v>
      </c>
      <c r="H552" s="33">
        <v>0.61890000000000001</v>
      </c>
      <c r="I552" s="33">
        <v>0.56890000000000007</v>
      </c>
      <c r="J552" s="33">
        <v>0.56890000000000007</v>
      </c>
      <c r="K552" s="33">
        <f t="shared" si="16"/>
        <v>0</v>
      </c>
      <c r="L552" s="33">
        <f t="shared" si="17"/>
        <v>0.61890000000000001</v>
      </c>
      <c r="M552" s="33">
        <v>4.9999999999999933E-2</v>
      </c>
      <c r="N552" s="33">
        <v>0</v>
      </c>
      <c r="O552" s="33">
        <v>0</v>
      </c>
    </row>
    <row r="553" spans="1:15" x14ac:dyDescent="0.3">
      <c r="A553">
        <v>128903</v>
      </c>
      <c r="B553" t="s">
        <v>555</v>
      </c>
      <c r="C553" s="32">
        <v>842504588</v>
      </c>
      <c r="D553" s="32">
        <v>842504588</v>
      </c>
      <c r="E553" s="32">
        <v>5748974</v>
      </c>
      <c r="F553" s="32">
        <f>_xlfn.IFNA(VLOOKUP($A553,'311 &amp; 313 expiration'!A:C,2,FALSE),0)</f>
        <v>0</v>
      </c>
      <c r="G553" s="32">
        <f>_xlfn.IFNA(VLOOKUP($A553,'311 &amp; 313 expiration'!A:C,3,FALSE),0)</f>
        <v>0</v>
      </c>
      <c r="H553" s="33">
        <v>0.66690000000000005</v>
      </c>
      <c r="I553" s="33">
        <v>0.6169</v>
      </c>
      <c r="J553" s="33">
        <v>0.6169</v>
      </c>
      <c r="K553" s="33">
        <f t="shared" si="16"/>
        <v>0</v>
      </c>
      <c r="L553" s="33">
        <f t="shared" si="17"/>
        <v>0.66690000000000005</v>
      </c>
      <c r="M553" s="33">
        <v>5.0000000000000044E-2</v>
      </c>
      <c r="N553" s="33">
        <v>0</v>
      </c>
      <c r="O553" s="33">
        <v>0</v>
      </c>
    </row>
    <row r="554" spans="1:15" x14ac:dyDescent="0.3">
      <c r="A554">
        <v>128904</v>
      </c>
      <c r="B554" t="s">
        <v>556</v>
      </c>
      <c r="C554" s="32">
        <v>1124935318</v>
      </c>
      <c r="D554" s="32">
        <v>1124935318</v>
      </c>
      <c r="E554" s="32">
        <v>21714690</v>
      </c>
      <c r="F554" s="32">
        <f>_xlfn.IFNA(VLOOKUP($A554,'311 &amp; 313 expiration'!A:C,2,FALSE),0)</f>
        <v>0</v>
      </c>
      <c r="G554" s="32">
        <f>_xlfn.IFNA(VLOOKUP($A554,'311 &amp; 313 expiration'!A:C,3,FALSE),0)</f>
        <v>0</v>
      </c>
      <c r="H554" s="33">
        <v>0.67690000000000006</v>
      </c>
      <c r="I554" s="33">
        <v>0.6169</v>
      </c>
      <c r="J554" s="33">
        <v>0.6169</v>
      </c>
      <c r="K554" s="33">
        <f t="shared" si="16"/>
        <v>0</v>
      </c>
      <c r="L554" s="33">
        <f t="shared" si="17"/>
        <v>0.67690000000000006</v>
      </c>
      <c r="M554" s="33">
        <v>6.0000000000000053E-2</v>
      </c>
      <c r="N554" s="33">
        <v>0</v>
      </c>
      <c r="O554" s="33">
        <v>0</v>
      </c>
    </row>
    <row r="555" spans="1:15" x14ac:dyDescent="0.3">
      <c r="A555">
        <v>129901</v>
      </c>
      <c r="B555" t="s">
        <v>557</v>
      </c>
      <c r="C555" s="32">
        <v>2802904186</v>
      </c>
      <c r="D555" s="32">
        <v>2802904186</v>
      </c>
      <c r="E555" s="32">
        <v>625034032</v>
      </c>
      <c r="F555" s="32">
        <f>_xlfn.IFNA(VLOOKUP($A555,'311 &amp; 313 expiration'!A:C,2,FALSE),0)</f>
        <v>0</v>
      </c>
      <c r="G555" s="32">
        <f>_xlfn.IFNA(VLOOKUP($A555,'311 &amp; 313 expiration'!A:C,3,FALSE),0)</f>
        <v>0</v>
      </c>
      <c r="H555" s="33">
        <v>0.66920000000000002</v>
      </c>
      <c r="I555" s="33">
        <v>0.61920000000000008</v>
      </c>
      <c r="J555" s="33">
        <v>0.61920000000000008</v>
      </c>
      <c r="K555" s="33">
        <f t="shared" si="16"/>
        <v>0</v>
      </c>
      <c r="L555" s="33">
        <f t="shared" si="17"/>
        <v>0.66920000000000002</v>
      </c>
      <c r="M555" s="33">
        <v>4.9999999999999933E-2</v>
      </c>
      <c r="N555" s="33">
        <v>0</v>
      </c>
      <c r="O555" s="33">
        <v>0</v>
      </c>
    </row>
    <row r="556" spans="1:15" x14ac:dyDescent="0.3">
      <c r="A556">
        <v>129902</v>
      </c>
      <c r="B556" t="s">
        <v>558</v>
      </c>
      <c r="C556" s="32">
        <v>10402147514</v>
      </c>
      <c r="D556" s="32">
        <v>10402147514</v>
      </c>
      <c r="E556" s="32">
        <v>1412373024</v>
      </c>
      <c r="F556" s="32">
        <f>_xlfn.IFNA(VLOOKUP($A556,'311 &amp; 313 expiration'!A:C,2,FALSE),0)</f>
        <v>0</v>
      </c>
      <c r="G556" s="32">
        <f>_xlfn.IFNA(VLOOKUP($A556,'311 &amp; 313 expiration'!A:C,3,FALSE),0)</f>
        <v>0</v>
      </c>
      <c r="H556" s="33">
        <v>0.78690000000000004</v>
      </c>
      <c r="I556" s="33">
        <v>0.6169</v>
      </c>
      <c r="J556" s="33">
        <v>0.6169</v>
      </c>
      <c r="K556" s="33">
        <f t="shared" si="16"/>
        <v>0</v>
      </c>
      <c r="L556" s="33">
        <f t="shared" si="17"/>
        <v>0.78690000000000004</v>
      </c>
      <c r="M556" s="33">
        <v>0.08</v>
      </c>
      <c r="N556" s="33">
        <v>0.09</v>
      </c>
      <c r="O556" s="33">
        <v>2.7755575615628914E-17</v>
      </c>
    </row>
    <row r="557" spans="1:15" x14ac:dyDescent="0.3">
      <c r="A557">
        <v>129903</v>
      </c>
      <c r="B557" t="s">
        <v>559</v>
      </c>
      <c r="C557" s="32">
        <v>1670571936</v>
      </c>
      <c r="D557" s="32">
        <v>1670571936</v>
      </c>
      <c r="E557" s="32">
        <v>266964082</v>
      </c>
      <c r="F557" s="32">
        <f>_xlfn.IFNA(VLOOKUP($A557,'311 &amp; 313 expiration'!A:C,2,FALSE),0)</f>
        <v>0</v>
      </c>
      <c r="G557" s="32">
        <f>_xlfn.IFNA(VLOOKUP($A557,'311 &amp; 313 expiration'!A:C,3,FALSE),0)</f>
        <v>0</v>
      </c>
      <c r="H557" s="33">
        <v>0.75519999999999998</v>
      </c>
      <c r="I557" s="33">
        <v>0.6169</v>
      </c>
      <c r="J557" s="33">
        <v>0.6169</v>
      </c>
      <c r="K557" s="33">
        <f t="shared" si="16"/>
        <v>0</v>
      </c>
      <c r="L557" s="33">
        <f t="shared" si="17"/>
        <v>0.75519999999999998</v>
      </c>
      <c r="M557" s="33">
        <v>0.08</v>
      </c>
      <c r="N557" s="33">
        <v>5.8299999999999977E-2</v>
      </c>
      <c r="O557" s="33">
        <v>0</v>
      </c>
    </row>
    <row r="558" spans="1:15" x14ac:dyDescent="0.3">
      <c r="A558">
        <v>129904</v>
      </c>
      <c r="B558" t="s">
        <v>560</v>
      </c>
      <c r="C558" s="32">
        <v>988754552</v>
      </c>
      <c r="D558" s="32">
        <v>988754552</v>
      </c>
      <c r="E558" s="32">
        <v>131159678</v>
      </c>
      <c r="F558" s="32">
        <f>_xlfn.IFNA(VLOOKUP($A558,'311 &amp; 313 expiration'!A:C,2,FALSE),0)</f>
        <v>0</v>
      </c>
      <c r="G558" s="32">
        <f>_xlfn.IFNA(VLOOKUP($A558,'311 &amp; 313 expiration'!A:C,3,FALSE),0)</f>
        <v>0</v>
      </c>
      <c r="H558" s="33">
        <v>0.7087</v>
      </c>
      <c r="I558" s="33">
        <v>0.57069999999999999</v>
      </c>
      <c r="J558" s="33">
        <v>0.57069999999999999</v>
      </c>
      <c r="K558" s="33">
        <f t="shared" si="16"/>
        <v>0</v>
      </c>
      <c r="L558" s="33">
        <f t="shared" si="17"/>
        <v>0.7087</v>
      </c>
      <c r="M558" s="33">
        <v>0.08</v>
      </c>
      <c r="N558" s="33">
        <v>5.800000000000001E-2</v>
      </c>
      <c r="O558" s="33">
        <v>0</v>
      </c>
    </row>
    <row r="559" spans="1:15" x14ac:dyDescent="0.3">
      <c r="A559">
        <v>129905</v>
      </c>
      <c r="B559" t="s">
        <v>561</v>
      </c>
      <c r="C559" s="32">
        <v>2747818004</v>
      </c>
      <c r="D559" s="32">
        <v>2747818004</v>
      </c>
      <c r="E559" s="32">
        <v>298266656</v>
      </c>
      <c r="F559" s="32">
        <f>_xlfn.IFNA(VLOOKUP($A559,'311 &amp; 313 expiration'!A:C,2,FALSE),0)</f>
        <v>0</v>
      </c>
      <c r="G559" s="32">
        <f>_xlfn.IFNA(VLOOKUP($A559,'311 &amp; 313 expiration'!A:C,3,FALSE),0)</f>
        <v>0</v>
      </c>
      <c r="H559" s="33">
        <v>0.66690000000000005</v>
      </c>
      <c r="I559" s="33">
        <v>0.6169</v>
      </c>
      <c r="J559" s="33">
        <v>0.6169</v>
      </c>
      <c r="K559" s="33">
        <f t="shared" si="16"/>
        <v>0</v>
      </c>
      <c r="L559" s="33">
        <f t="shared" si="17"/>
        <v>0.66690000000000005</v>
      </c>
      <c r="M559" s="33">
        <v>5.0000000000000044E-2</v>
      </c>
      <c r="N559" s="33">
        <v>0</v>
      </c>
      <c r="O559" s="33">
        <v>0</v>
      </c>
    </row>
    <row r="560" spans="1:15" x14ac:dyDescent="0.3">
      <c r="A560">
        <v>129906</v>
      </c>
      <c r="B560" t="s">
        <v>562</v>
      </c>
      <c r="C560" s="32">
        <v>3783645168</v>
      </c>
      <c r="D560" s="32">
        <v>3783645168</v>
      </c>
      <c r="E560" s="32">
        <v>384259034</v>
      </c>
      <c r="F560" s="32">
        <f>_xlfn.IFNA(VLOOKUP($A560,'311 &amp; 313 expiration'!A:C,2,FALSE),0)</f>
        <v>0</v>
      </c>
      <c r="G560" s="32">
        <f>_xlfn.IFNA(VLOOKUP($A560,'311 &amp; 313 expiration'!A:C,3,FALSE),0)</f>
        <v>0</v>
      </c>
      <c r="H560" s="33">
        <v>0.73150000000000004</v>
      </c>
      <c r="I560" s="33">
        <v>0.59320000000000006</v>
      </c>
      <c r="J560" s="33">
        <v>0.59320000000000006</v>
      </c>
      <c r="K560" s="33">
        <f t="shared" si="16"/>
        <v>0</v>
      </c>
      <c r="L560" s="33">
        <f t="shared" si="17"/>
        <v>0.73150000000000004</v>
      </c>
      <c r="M560" s="33">
        <v>0.08</v>
      </c>
      <c r="N560" s="33">
        <v>5.8299999999999977E-2</v>
      </c>
      <c r="O560" s="33">
        <v>0</v>
      </c>
    </row>
    <row r="561" spans="1:15" x14ac:dyDescent="0.3">
      <c r="A561">
        <v>129910</v>
      </c>
      <c r="B561" t="s">
        <v>563</v>
      </c>
      <c r="C561" s="32">
        <v>499374825</v>
      </c>
      <c r="D561" s="32">
        <v>499374825</v>
      </c>
      <c r="E561" s="32">
        <v>79895050</v>
      </c>
      <c r="F561" s="32">
        <f>_xlfn.IFNA(VLOOKUP($A561,'311 &amp; 313 expiration'!A:C,2,FALSE),0)</f>
        <v>0</v>
      </c>
      <c r="G561" s="32">
        <f>_xlfn.IFNA(VLOOKUP($A561,'311 &amp; 313 expiration'!A:C,3,FALSE),0)</f>
        <v>0</v>
      </c>
      <c r="H561" s="33">
        <v>0.75519999999999998</v>
      </c>
      <c r="I561" s="33">
        <v>0.6169</v>
      </c>
      <c r="J561" s="33">
        <v>0.6169</v>
      </c>
      <c r="K561" s="33">
        <f t="shared" si="16"/>
        <v>0</v>
      </c>
      <c r="L561" s="33">
        <f t="shared" si="17"/>
        <v>0.75519999999999998</v>
      </c>
      <c r="M561" s="33">
        <v>0.08</v>
      </c>
      <c r="N561" s="33">
        <v>5.8299999999999977E-2</v>
      </c>
      <c r="O561" s="33">
        <v>0</v>
      </c>
    </row>
    <row r="562" spans="1:15" x14ac:dyDescent="0.3">
      <c r="A562">
        <v>130901</v>
      </c>
      <c r="B562" t="s">
        <v>564</v>
      </c>
      <c r="C562" s="32">
        <v>11585896522</v>
      </c>
      <c r="D562" s="32">
        <v>11585896522</v>
      </c>
      <c r="E562" s="32">
        <v>1372528286</v>
      </c>
      <c r="F562" s="32">
        <f>_xlfn.IFNA(VLOOKUP($A562,'311 &amp; 313 expiration'!A:C,2,FALSE),0)</f>
        <v>0</v>
      </c>
      <c r="G562" s="32">
        <f>_xlfn.IFNA(VLOOKUP($A562,'311 &amp; 313 expiration'!A:C,3,FALSE),0)</f>
        <v>0</v>
      </c>
      <c r="H562" s="33">
        <v>0.69690000000000007</v>
      </c>
      <c r="I562" s="33">
        <v>0.6169</v>
      </c>
      <c r="J562" s="33">
        <v>0.6169</v>
      </c>
      <c r="K562" s="33">
        <f t="shared" si="16"/>
        <v>0</v>
      </c>
      <c r="L562" s="33">
        <f t="shared" si="17"/>
        <v>0.69690000000000007</v>
      </c>
      <c r="M562" s="33">
        <v>0.08</v>
      </c>
      <c r="N562" s="33">
        <v>6.9388939039072284E-17</v>
      </c>
      <c r="O562" s="33">
        <v>0</v>
      </c>
    </row>
    <row r="563" spans="1:15" x14ac:dyDescent="0.3">
      <c r="A563">
        <v>130902</v>
      </c>
      <c r="B563" t="s">
        <v>565</v>
      </c>
      <c r="C563" s="32">
        <v>1443153052</v>
      </c>
      <c r="D563" s="32">
        <v>1443153052</v>
      </c>
      <c r="E563" s="32">
        <v>151847060</v>
      </c>
      <c r="F563" s="32">
        <f>_xlfn.IFNA(VLOOKUP($A563,'311 &amp; 313 expiration'!A:C,2,FALSE),0)</f>
        <v>0</v>
      </c>
      <c r="G563" s="32">
        <f>_xlfn.IFNA(VLOOKUP($A563,'311 &amp; 313 expiration'!A:C,3,FALSE),0)</f>
        <v>0</v>
      </c>
      <c r="H563" s="33">
        <v>0.63940000000000008</v>
      </c>
      <c r="I563" s="33">
        <v>0.58940000000000003</v>
      </c>
      <c r="J563" s="33">
        <v>0.58940000000000003</v>
      </c>
      <c r="K563" s="33">
        <f t="shared" si="16"/>
        <v>0</v>
      </c>
      <c r="L563" s="33">
        <f t="shared" si="17"/>
        <v>0.63940000000000008</v>
      </c>
      <c r="M563" s="33">
        <v>5.0000000000000044E-2</v>
      </c>
      <c r="N563" s="33">
        <v>0</v>
      </c>
      <c r="O563" s="33">
        <v>0</v>
      </c>
    </row>
    <row r="564" spans="1:15" x14ac:dyDescent="0.3">
      <c r="A564">
        <v>131001</v>
      </c>
      <c r="B564" t="s">
        <v>566</v>
      </c>
      <c r="C564" s="32">
        <v>849063484</v>
      </c>
      <c r="D564" s="32">
        <v>848937864</v>
      </c>
      <c r="E564" s="32">
        <v>905086</v>
      </c>
      <c r="F564" s="32">
        <f>_xlfn.IFNA(VLOOKUP($A564,'311 &amp; 313 expiration'!A:C,2,FALSE),0)</f>
        <v>0</v>
      </c>
      <c r="G564" s="32">
        <f>_xlfn.IFNA(VLOOKUP($A564,'311 &amp; 313 expiration'!A:C,3,FALSE),0)</f>
        <v>0</v>
      </c>
      <c r="H564" s="33">
        <v>0.69220000000000004</v>
      </c>
      <c r="I564" s="33">
        <v>0.63219999999999998</v>
      </c>
      <c r="J564" s="33">
        <v>0.63219999999999998</v>
      </c>
      <c r="K564" s="33">
        <f t="shared" si="16"/>
        <v>0</v>
      </c>
      <c r="L564" s="33">
        <f t="shared" si="17"/>
        <v>0.69220000000000004</v>
      </c>
      <c r="M564" s="33">
        <v>6.0000000000000053E-2</v>
      </c>
      <c r="N564" s="33">
        <v>0</v>
      </c>
      <c r="O564" s="33">
        <v>0</v>
      </c>
    </row>
    <row r="565" spans="1:15" x14ac:dyDescent="0.3">
      <c r="A565">
        <v>132902</v>
      </c>
      <c r="B565" t="s">
        <v>567</v>
      </c>
      <c r="C565" s="32">
        <v>461265963</v>
      </c>
      <c r="D565" s="32">
        <v>461137378</v>
      </c>
      <c r="E565" s="32">
        <v>1728750</v>
      </c>
      <c r="F565" s="32">
        <f>_xlfn.IFNA(VLOOKUP($A565,'311 &amp; 313 expiration'!A:C,2,FALSE),0)</f>
        <v>0</v>
      </c>
      <c r="G565" s="32">
        <f>_xlfn.IFNA(VLOOKUP($A565,'311 &amp; 313 expiration'!A:C,3,FALSE),0)</f>
        <v>0</v>
      </c>
      <c r="H565" s="33">
        <v>0.78920000000000001</v>
      </c>
      <c r="I565" s="33">
        <v>0.61920000000000008</v>
      </c>
      <c r="J565" s="33">
        <v>0.61920000000000008</v>
      </c>
      <c r="K565" s="33">
        <f t="shared" si="16"/>
        <v>0</v>
      </c>
      <c r="L565" s="33">
        <f t="shared" si="17"/>
        <v>0.78920000000000001</v>
      </c>
      <c r="M565" s="33">
        <v>0.08</v>
      </c>
      <c r="N565" s="33">
        <v>8.9999999999999927E-2</v>
      </c>
      <c r="O565" s="33">
        <v>0</v>
      </c>
    </row>
    <row r="566" spans="1:15" x14ac:dyDescent="0.3">
      <c r="A566">
        <v>133901</v>
      </c>
      <c r="B566" t="s">
        <v>568</v>
      </c>
      <c r="C566" s="32">
        <v>524878900</v>
      </c>
      <c r="D566" s="32">
        <v>524878900</v>
      </c>
      <c r="E566" s="32">
        <v>55546960</v>
      </c>
      <c r="F566" s="32">
        <f>_xlfn.IFNA(VLOOKUP($A566,'311 &amp; 313 expiration'!A:C,2,FALSE),0)</f>
        <v>0</v>
      </c>
      <c r="G566" s="32">
        <f>_xlfn.IFNA(VLOOKUP($A566,'311 &amp; 313 expiration'!A:C,3,FALSE),0)</f>
        <v>0</v>
      </c>
      <c r="H566" s="33">
        <v>0.66690000000000005</v>
      </c>
      <c r="I566" s="33">
        <v>0.6169</v>
      </c>
      <c r="J566" s="33">
        <v>0.6169</v>
      </c>
      <c r="K566" s="33">
        <f t="shared" si="16"/>
        <v>0</v>
      </c>
      <c r="L566" s="33">
        <f t="shared" si="17"/>
        <v>0.66690000000000005</v>
      </c>
      <c r="M566" s="33">
        <v>5.0000000000000044E-2</v>
      </c>
      <c r="N566" s="33">
        <v>0</v>
      </c>
      <c r="O566" s="33">
        <v>0</v>
      </c>
    </row>
    <row r="567" spans="1:15" x14ac:dyDescent="0.3">
      <c r="A567">
        <v>133902</v>
      </c>
      <c r="B567" t="s">
        <v>569</v>
      </c>
      <c r="C567" s="32">
        <v>696572633</v>
      </c>
      <c r="D567" s="32">
        <v>696572633</v>
      </c>
      <c r="E567" s="32">
        <v>39258074</v>
      </c>
      <c r="F567" s="32">
        <f>_xlfn.IFNA(VLOOKUP($A567,'311 &amp; 313 expiration'!A:C,2,FALSE),0)</f>
        <v>0</v>
      </c>
      <c r="G567" s="32">
        <f>_xlfn.IFNA(VLOOKUP($A567,'311 &amp; 313 expiration'!A:C,3,FALSE),0)</f>
        <v>0</v>
      </c>
      <c r="H567" s="33">
        <v>0.66160000000000008</v>
      </c>
      <c r="I567" s="33">
        <v>0.61160000000000003</v>
      </c>
      <c r="J567" s="33">
        <v>0.61160000000000003</v>
      </c>
      <c r="K567" s="33">
        <f t="shared" si="16"/>
        <v>0</v>
      </c>
      <c r="L567" s="33">
        <f t="shared" si="17"/>
        <v>0.66160000000000008</v>
      </c>
      <c r="M567" s="33">
        <v>5.0000000000000044E-2</v>
      </c>
      <c r="N567" s="33">
        <v>0</v>
      </c>
      <c r="O567" s="33">
        <v>0</v>
      </c>
    </row>
    <row r="568" spans="1:15" x14ac:dyDescent="0.3">
      <c r="A568">
        <v>133903</v>
      </c>
      <c r="B568" t="s">
        <v>570</v>
      </c>
      <c r="C568" s="32">
        <v>3764890319</v>
      </c>
      <c r="D568" s="32">
        <v>3764890319</v>
      </c>
      <c r="E568" s="32">
        <v>618570840</v>
      </c>
      <c r="F568" s="32">
        <f>_xlfn.IFNA(VLOOKUP($A568,'311 &amp; 313 expiration'!A:C,2,FALSE),0)</f>
        <v>0</v>
      </c>
      <c r="G568" s="32">
        <f>_xlfn.IFNA(VLOOKUP($A568,'311 &amp; 313 expiration'!A:C,3,FALSE),0)</f>
        <v>0</v>
      </c>
      <c r="H568" s="33">
        <v>0.66690000000000005</v>
      </c>
      <c r="I568" s="33">
        <v>0.6169</v>
      </c>
      <c r="J568" s="33">
        <v>0.6169</v>
      </c>
      <c r="K568" s="33">
        <f t="shared" si="16"/>
        <v>0</v>
      </c>
      <c r="L568" s="33">
        <f t="shared" si="17"/>
        <v>0.66690000000000005</v>
      </c>
      <c r="M568" s="33">
        <v>5.0000000000000044E-2</v>
      </c>
      <c r="N568" s="33">
        <v>0</v>
      </c>
      <c r="O568" s="33">
        <v>0</v>
      </c>
    </row>
    <row r="569" spans="1:15" x14ac:dyDescent="0.3">
      <c r="A569">
        <v>133904</v>
      </c>
      <c r="B569" t="s">
        <v>571</v>
      </c>
      <c r="C569" s="32">
        <v>884975214</v>
      </c>
      <c r="D569" s="32">
        <v>884975214</v>
      </c>
      <c r="E569" s="32">
        <v>125569442</v>
      </c>
      <c r="F569" s="32">
        <f>_xlfn.IFNA(VLOOKUP($A569,'311 &amp; 313 expiration'!A:C,2,FALSE),0)</f>
        <v>0</v>
      </c>
      <c r="G569" s="32">
        <f>_xlfn.IFNA(VLOOKUP($A569,'311 &amp; 313 expiration'!A:C,3,FALSE),0)</f>
        <v>0</v>
      </c>
      <c r="H569" s="33">
        <v>0.68690000000000007</v>
      </c>
      <c r="I569" s="33">
        <v>0.6169</v>
      </c>
      <c r="J569" s="33">
        <v>0.6169</v>
      </c>
      <c r="K569" s="33">
        <f t="shared" si="16"/>
        <v>0</v>
      </c>
      <c r="L569" s="33">
        <f t="shared" si="17"/>
        <v>0.68690000000000007</v>
      </c>
      <c r="M569" s="33">
        <v>7.0000000000000062E-2</v>
      </c>
      <c r="N569" s="33">
        <v>0</v>
      </c>
      <c r="O569" s="33">
        <v>0</v>
      </c>
    </row>
    <row r="570" spans="1:15" x14ac:dyDescent="0.3">
      <c r="A570">
        <v>133905</v>
      </c>
      <c r="B570" t="s">
        <v>572</v>
      </c>
      <c r="C570" s="32">
        <v>124477608</v>
      </c>
      <c r="D570" s="32">
        <v>124477608</v>
      </c>
      <c r="E570" s="32">
        <v>3436212</v>
      </c>
      <c r="F570" s="32">
        <f>_xlfn.IFNA(VLOOKUP($A570,'311 &amp; 313 expiration'!A:C,2,FALSE),0)</f>
        <v>0</v>
      </c>
      <c r="G570" s="32">
        <f>_xlfn.IFNA(VLOOKUP($A570,'311 &amp; 313 expiration'!A:C,3,FALSE),0)</f>
        <v>0</v>
      </c>
      <c r="H570" s="33">
        <v>0.68220000000000003</v>
      </c>
      <c r="I570" s="33">
        <v>0.63219999999999998</v>
      </c>
      <c r="J570" s="33">
        <v>0.63219999999999998</v>
      </c>
      <c r="K570" s="33">
        <f t="shared" si="16"/>
        <v>0</v>
      </c>
      <c r="L570" s="33">
        <f t="shared" si="17"/>
        <v>0.68220000000000003</v>
      </c>
      <c r="M570" s="33">
        <v>5.0000000000000044E-2</v>
      </c>
      <c r="N570" s="33">
        <v>0</v>
      </c>
      <c r="O570" s="33">
        <v>0</v>
      </c>
    </row>
    <row r="571" spans="1:15" x14ac:dyDescent="0.3">
      <c r="A571">
        <v>134901</v>
      </c>
      <c r="B571" t="s">
        <v>573</v>
      </c>
      <c r="C571" s="32">
        <v>845373693</v>
      </c>
      <c r="D571" s="32">
        <v>845373693</v>
      </c>
      <c r="E571" s="32">
        <v>51770224</v>
      </c>
      <c r="F571" s="32">
        <f>_xlfn.IFNA(VLOOKUP($A571,'311 &amp; 313 expiration'!A:C,2,FALSE),0)</f>
        <v>0</v>
      </c>
      <c r="G571" s="32">
        <f>_xlfn.IFNA(VLOOKUP($A571,'311 &amp; 313 expiration'!A:C,3,FALSE),0)</f>
        <v>0</v>
      </c>
      <c r="H571" s="33">
        <v>0.66180000000000005</v>
      </c>
      <c r="I571" s="33">
        <v>0.61180000000000001</v>
      </c>
      <c r="J571" s="33">
        <v>0.61180000000000001</v>
      </c>
      <c r="K571" s="33">
        <f t="shared" si="16"/>
        <v>0</v>
      </c>
      <c r="L571" s="33">
        <f t="shared" si="17"/>
        <v>0.66180000000000005</v>
      </c>
      <c r="M571" s="33">
        <v>5.0000000000000044E-2</v>
      </c>
      <c r="N571" s="33">
        <v>0</v>
      </c>
      <c r="O571" s="33">
        <v>0</v>
      </c>
    </row>
    <row r="572" spans="1:15" x14ac:dyDescent="0.3">
      <c r="A572">
        <v>135001</v>
      </c>
      <c r="B572" t="s">
        <v>574</v>
      </c>
      <c r="C572" s="32">
        <v>202263480</v>
      </c>
      <c r="D572" s="32">
        <v>202238790</v>
      </c>
      <c r="E572" s="32">
        <v>209380</v>
      </c>
      <c r="F572" s="32">
        <f>_xlfn.IFNA(VLOOKUP($A572,'311 &amp; 313 expiration'!A:C,2,FALSE),0)</f>
        <v>0</v>
      </c>
      <c r="G572" s="32">
        <f>_xlfn.IFNA(VLOOKUP($A572,'311 &amp; 313 expiration'!A:C,3,FALSE),0)</f>
        <v>0</v>
      </c>
      <c r="H572" s="33">
        <v>0.80220000000000002</v>
      </c>
      <c r="I572" s="33">
        <v>0.63219999999999998</v>
      </c>
      <c r="J572" s="33">
        <v>0.63219999999999998</v>
      </c>
      <c r="K572" s="33">
        <f t="shared" si="16"/>
        <v>0</v>
      </c>
      <c r="L572" s="33">
        <f t="shared" si="17"/>
        <v>0.80220000000000002</v>
      </c>
      <c r="M572" s="33">
        <v>0.08</v>
      </c>
      <c r="N572" s="33">
        <v>0.09</v>
      </c>
      <c r="O572" s="33">
        <v>2.7755575615628914E-17</v>
      </c>
    </row>
    <row r="573" spans="1:15" x14ac:dyDescent="0.3">
      <c r="A573">
        <v>136901</v>
      </c>
      <c r="B573" t="s">
        <v>575</v>
      </c>
      <c r="C573" s="32">
        <v>1152136434</v>
      </c>
      <c r="D573" s="32">
        <v>1152136434</v>
      </c>
      <c r="E573" s="32">
        <v>23710930</v>
      </c>
      <c r="F573" s="32">
        <f>_xlfn.IFNA(VLOOKUP($A573,'311 &amp; 313 expiration'!A:C,2,FALSE),0)</f>
        <v>0</v>
      </c>
      <c r="G573" s="32">
        <f>_xlfn.IFNA(VLOOKUP($A573,'311 &amp; 313 expiration'!A:C,3,FALSE),0)</f>
        <v>0</v>
      </c>
      <c r="H573" s="33">
        <v>0.66690000000000005</v>
      </c>
      <c r="I573" s="33">
        <v>0.6169</v>
      </c>
      <c r="J573" s="33">
        <v>0.6169</v>
      </c>
      <c r="K573" s="33">
        <f t="shared" si="16"/>
        <v>0</v>
      </c>
      <c r="L573" s="33">
        <f t="shared" si="17"/>
        <v>0.66690000000000005</v>
      </c>
      <c r="M573" s="33">
        <v>5.0000000000000044E-2</v>
      </c>
      <c r="N573" s="33">
        <v>0</v>
      </c>
      <c r="O573" s="33">
        <v>0</v>
      </c>
    </row>
    <row r="574" spans="1:15" x14ac:dyDescent="0.3">
      <c r="A574">
        <v>137901</v>
      </c>
      <c r="B574" t="s">
        <v>576</v>
      </c>
      <c r="C574" s="32">
        <v>1178138310</v>
      </c>
      <c r="D574" s="32">
        <v>1178138310</v>
      </c>
      <c r="E574" s="32">
        <v>144794702</v>
      </c>
      <c r="F574" s="32">
        <f>_xlfn.IFNA(VLOOKUP($A574,'311 &amp; 313 expiration'!A:C,2,FALSE),0)</f>
        <v>0</v>
      </c>
      <c r="G574" s="32">
        <f>_xlfn.IFNA(VLOOKUP($A574,'311 &amp; 313 expiration'!A:C,3,FALSE),0)</f>
        <v>0</v>
      </c>
      <c r="H574" s="33">
        <v>0.75519999999999998</v>
      </c>
      <c r="I574" s="33">
        <v>0.6169</v>
      </c>
      <c r="J574" s="33">
        <v>0.6169</v>
      </c>
      <c r="K574" s="33">
        <f t="shared" si="16"/>
        <v>0</v>
      </c>
      <c r="L574" s="33">
        <f t="shared" si="17"/>
        <v>0.75519999999999998</v>
      </c>
      <c r="M574" s="33">
        <v>0.08</v>
      </c>
      <c r="N574" s="33">
        <v>5.8299999999999977E-2</v>
      </c>
      <c r="O574" s="33">
        <v>0</v>
      </c>
    </row>
    <row r="575" spans="1:15" x14ac:dyDescent="0.3">
      <c r="A575">
        <v>137902</v>
      </c>
      <c r="B575" t="s">
        <v>577</v>
      </c>
      <c r="C575" s="32">
        <v>268756935</v>
      </c>
      <c r="D575" s="32">
        <v>268756935</v>
      </c>
      <c r="E575" s="32">
        <v>52451048</v>
      </c>
      <c r="F575" s="32">
        <f>_xlfn.IFNA(VLOOKUP($A575,'311 &amp; 313 expiration'!A:C,2,FALSE),0)</f>
        <v>0</v>
      </c>
      <c r="G575" s="32">
        <f>_xlfn.IFNA(VLOOKUP($A575,'311 &amp; 313 expiration'!A:C,3,FALSE),0)</f>
        <v>0</v>
      </c>
      <c r="H575" s="33">
        <v>0.75519999999999998</v>
      </c>
      <c r="I575" s="33">
        <v>0.6169</v>
      </c>
      <c r="J575" s="33">
        <v>0.6169</v>
      </c>
      <c r="K575" s="33">
        <f t="shared" si="16"/>
        <v>0</v>
      </c>
      <c r="L575" s="33">
        <f t="shared" si="17"/>
        <v>0.75519999999999998</v>
      </c>
      <c r="M575" s="33">
        <v>0.08</v>
      </c>
      <c r="N575" s="33">
        <v>5.8299999999999977E-2</v>
      </c>
      <c r="O575" s="33">
        <v>0</v>
      </c>
    </row>
    <row r="576" spans="1:15" x14ac:dyDescent="0.3">
      <c r="A576">
        <v>137903</v>
      </c>
      <c r="B576" t="s">
        <v>578</v>
      </c>
      <c r="C576" s="32">
        <v>361270169</v>
      </c>
      <c r="D576" s="32">
        <v>361270169</v>
      </c>
      <c r="E576" s="32">
        <v>17839944</v>
      </c>
      <c r="F576" s="32">
        <f>_xlfn.IFNA(VLOOKUP($A576,'311 &amp; 313 expiration'!A:C,2,FALSE),0)</f>
        <v>0</v>
      </c>
      <c r="G576" s="32">
        <f>_xlfn.IFNA(VLOOKUP($A576,'311 &amp; 313 expiration'!A:C,3,FALSE),0)</f>
        <v>0</v>
      </c>
      <c r="H576" s="33">
        <v>0.76770000000000005</v>
      </c>
      <c r="I576" s="33">
        <v>0.62940000000000007</v>
      </c>
      <c r="J576" s="33">
        <v>0.62940000000000007</v>
      </c>
      <c r="K576" s="33">
        <f t="shared" si="16"/>
        <v>0</v>
      </c>
      <c r="L576" s="33">
        <f t="shared" si="17"/>
        <v>0.76770000000000005</v>
      </c>
      <c r="M576" s="33">
        <v>0.08</v>
      </c>
      <c r="N576" s="33">
        <v>5.8299999999999977E-2</v>
      </c>
      <c r="O576" s="33">
        <v>0</v>
      </c>
    </row>
    <row r="577" spans="1:15" x14ac:dyDescent="0.3">
      <c r="A577">
        <v>137904</v>
      </c>
      <c r="B577" t="s">
        <v>579</v>
      </c>
      <c r="C577" s="32">
        <v>106227096</v>
      </c>
      <c r="D577" s="32">
        <v>106227096</v>
      </c>
      <c r="E577" s="32">
        <v>0</v>
      </c>
      <c r="F577" s="32">
        <f>_xlfn.IFNA(VLOOKUP($A577,'311 &amp; 313 expiration'!A:C,2,FALSE),0)</f>
        <v>0</v>
      </c>
      <c r="G577" s="32">
        <f>_xlfn.IFNA(VLOOKUP($A577,'311 &amp; 313 expiration'!A:C,3,FALSE),0)</f>
        <v>0</v>
      </c>
      <c r="H577" s="33">
        <v>0.62840000000000007</v>
      </c>
      <c r="I577" s="33">
        <v>0.57840000000000003</v>
      </c>
      <c r="J577" s="33">
        <v>0.57840000000000003</v>
      </c>
      <c r="K577" s="33">
        <f t="shared" si="16"/>
        <v>0</v>
      </c>
      <c r="L577" s="33">
        <f t="shared" si="17"/>
        <v>0.62840000000000007</v>
      </c>
      <c r="M577" s="33">
        <v>5.0000000000000044E-2</v>
      </c>
      <c r="N577" s="33">
        <v>0</v>
      </c>
      <c r="O577" s="33">
        <v>0</v>
      </c>
    </row>
    <row r="578" spans="1:15" x14ac:dyDescent="0.3">
      <c r="A578">
        <v>138902</v>
      </c>
      <c r="B578" t="s">
        <v>580</v>
      </c>
      <c r="C578" s="32">
        <v>65937718</v>
      </c>
      <c r="D578" s="32">
        <v>65937718</v>
      </c>
      <c r="E578" s="32">
        <v>3362846</v>
      </c>
      <c r="F578" s="32">
        <f>_xlfn.IFNA(VLOOKUP($A578,'311 &amp; 313 expiration'!A:C,2,FALSE),0)</f>
        <v>0</v>
      </c>
      <c r="G578" s="32">
        <f>_xlfn.IFNA(VLOOKUP($A578,'311 &amp; 313 expiration'!A:C,3,FALSE),0)</f>
        <v>0</v>
      </c>
      <c r="H578" s="33">
        <v>0.77050000000000007</v>
      </c>
      <c r="I578" s="33">
        <v>0.63219999999999998</v>
      </c>
      <c r="J578" s="33">
        <v>0.63219999999999998</v>
      </c>
      <c r="K578" s="33">
        <f t="shared" si="16"/>
        <v>0</v>
      </c>
      <c r="L578" s="33">
        <f t="shared" si="17"/>
        <v>0.77050000000000007</v>
      </c>
      <c r="M578" s="33">
        <v>0.08</v>
      </c>
      <c r="N578" s="33">
        <v>5.8300000000000088E-2</v>
      </c>
      <c r="O578" s="33">
        <v>0</v>
      </c>
    </row>
    <row r="579" spans="1:15" x14ac:dyDescent="0.3">
      <c r="A579">
        <v>138903</v>
      </c>
      <c r="B579" t="s">
        <v>581</v>
      </c>
      <c r="C579" s="32">
        <v>131237675</v>
      </c>
      <c r="D579" s="32">
        <v>131237675</v>
      </c>
      <c r="E579" s="32">
        <v>4986030</v>
      </c>
      <c r="F579" s="32">
        <f>_xlfn.IFNA(VLOOKUP($A579,'311 &amp; 313 expiration'!A:C,2,FALSE),0)</f>
        <v>0</v>
      </c>
      <c r="G579" s="32">
        <f>_xlfn.IFNA(VLOOKUP($A579,'311 &amp; 313 expiration'!A:C,3,FALSE),0)</f>
        <v>0</v>
      </c>
      <c r="H579" s="33">
        <v>0.77050000000000007</v>
      </c>
      <c r="I579" s="33">
        <v>0.63219999999999998</v>
      </c>
      <c r="J579" s="33">
        <v>0.63219999999999998</v>
      </c>
      <c r="K579" s="33">
        <f t="shared" ref="K579:K642" si="18">J579-I579</f>
        <v>0</v>
      </c>
      <c r="L579" s="33">
        <f t="shared" ref="L579:L642" si="19">H579-K579</f>
        <v>0.77050000000000007</v>
      </c>
      <c r="M579" s="33">
        <v>0.08</v>
      </c>
      <c r="N579" s="33">
        <v>5.8300000000000088E-2</v>
      </c>
      <c r="O579" s="33">
        <v>0</v>
      </c>
    </row>
    <row r="580" spans="1:15" x14ac:dyDescent="0.3">
      <c r="A580">
        <v>138904</v>
      </c>
      <c r="B580" t="s">
        <v>582</v>
      </c>
      <c r="C580" s="32">
        <v>153434866</v>
      </c>
      <c r="D580" s="32">
        <v>153434866</v>
      </c>
      <c r="E580" s="32">
        <v>543248</v>
      </c>
      <c r="F580" s="32">
        <f>_xlfn.IFNA(VLOOKUP($A580,'311 &amp; 313 expiration'!A:C,2,FALSE),0)</f>
        <v>0</v>
      </c>
      <c r="G580" s="32">
        <f>_xlfn.IFNA(VLOOKUP($A580,'311 &amp; 313 expiration'!A:C,3,FALSE),0)</f>
        <v>0</v>
      </c>
      <c r="H580" s="33">
        <v>0.77050000000000007</v>
      </c>
      <c r="I580" s="33">
        <v>0.63219999999999998</v>
      </c>
      <c r="J580" s="33">
        <v>0.63219999999999998</v>
      </c>
      <c r="K580" s="33">
        <f t="shared" si="18"/>
        <v>0</v>
      </c>
      <c r="L580" s="33">
        <f t="shared" si="19"/>
        <v>0.77050000000000007</v>
      </c>
      <c r="M580" s="33">
        <v>0.08</v>
      </c>
      <c r="N580" s="33">
        <v>5.8300000000000088E-2</v>
      </c>
      <c r="O580" s="33">
        <v>0</v>
      </c>
    </row>
    <row r="581" spans="1:15" x14ac:dyDescent="0.3">
      <c r="A581">
        <v>139905</v>
      </c>
      <c r="B581" t="s">
        <v>583</v>
      </c>
      <c r="C581" s="32">
        <v>1427916902</v>
      </c>
      <c r="D581" s="32">
        <v>1427916902</v>
      </c>
      <c r="E581" s="32">
        <v>71835546</v>
      </c>
      <c r="F581" s="32">
        <f>_xlfn.IFNA(VLOOKUP($A581,'311 &amp; 313 expiration'!A:C,2,FALSE),0)</f>
        <v>0</v>
      </c>
      <c r="G581" s="32">
        <f>_xlfn.IFNA(VLOOKUP($A581,'311 &amp; 313 expiration'!A:C,3,FALSE),0)</f>
        <v>0</v>
      </c>
      <c r="H581" s="33">
        <v>0.6694</v>
      </c>
      <c r="I581" s="33">
        <v>0.61940000000000006</v>
      </c>
      <c r="J581" s="33">
        <v>0.61940000000000006</v>
      </c>
      <c r="K581" s="33">
        <f t="shared" si="18"/>
        <v>0</v>
      </c>
      <c r="L581" s="33">
        <f t="shared" si="19"/>
        <v>0.6694</v>
      </c>
      <c r="M581" s="33">
        <v>4.9999999999999933E-2</v>
      </c>
      <c r="N581" s="33">
        <v>0</v>
      </c>
      <c r="O581" s="33">
        <v>0</v>
      </c>
    </row>
    <row r="582" spans="1:15" x14ac:dyDescent="0.3">
      <c r="A582">
        <v>139909</v>
      </c>
      <c r="B582" t="s">
        <v>584</v>
      </c>
      <c r="C582" s="32">
        <v>1440493915</v>
      </c>
      <c r="D582" s="32">
        <v>1440493915</v>
      </c>
      <c r="E582" s="32">
        <v>163574604</v>
      </c>
      <c r="F582" s="32">
        <f>_xlfn.IFNA(VLOOKUP($A582,'311 &amp; 313 expiration'!A:C,2,FALSE),0)</f>
        <v>0</v>
      </c>
      <c r="G582" s="32">
        <f>_xlfn.IFNA(VLOOKUP($A582,'311 &amp; 313 expiration'!A:C,3,FALSE),0)</f>
        <v>0</v>
      </c>
      <c r="H582" s="33">
        <v>0.75519999999999998</v>
      </c>
      <c r="I582" s="33">
        <v>0.6169</v>
      </c>
      <c r="J582" s="33">
        <v>0.6169</v>
      </c>
      <c r="K582" s="33">
        <f t="shared" si="18"/>
        <v>0</v>
      </c>
      <c r="L582" s="33">
        <f t="shared" si="19"/>
        <v>0.75519999999999998</v>
      </c>
      <c r="M582" s="33">
        <v>0.08</v>
      </c>
      <c r="N582" s="33">
        <v>5.8299999999999977E-2</v>
      </c>
      <c r="O582" s="33">
        <v>0</v>
      </c>
    </row>
    <row r="583" spans="1:15" x14ac:dyDescent="0.3">
      <c r="A583">
        <v>139911</v>
      </c>
      <c r="B583" t="s">
        <v>585</v>
      </c>
      <c r="C583" s="32">
        <v>1848240302</v>
      </c>
      <c r="D583" s="32">
        <v>1848240302</v>
      </c>
      <c r="E583" s="32">
        <v>319354076</v>
      </c>
      <c r="F583" s="32">
        <f>_xlfn.IFNA(VLOOKUP($A583,'311 &amp; 313 expiration'!A:C,2,FALSE),0)</f>
        <v>0</v>
      </c>
      <c r="G583" s="32">
        <f>_xlfn.IFNA(VLOOKUP($A583,'311 &amp; 313 expiration'!A:C,3,FALSE),0)</f>
        <v>0</v>
      </c>
      <c r="H583" s="33">
        <v>0.66690000000000005</v>
      </c>
      <c r="I583" s="33">
        <v>0.6169</v>
      </c>
      <c r="J583" s="33">
        <v>0.6169</v>
      </c>
      <c r="K583" s="33">
        <f t="shared" si="18"/>
        <v>0</v>
      </c>
      <c r="L583" s="33">
        <f t="shared" si="19"/>
        <v>0.66690000000000005</v>
      </c>
      <c r="M583" s="33">
        <v>5.0000000000000044E-2</v>
      </c>
      <c r="N583" s="33">
        <v>0</v>
      </c>
      <c r="O583" s="33">
        <v>0</v>
      </c>
    </row>
    <row r="584" spans="1:15" x14ac:dyDescent="0.3">
      <c r="A584">
        <v>139912</v>
      </c>
      <c r="B584" t="s">
        <v>586</v>
      </c>
      <c r="C584" s="32">
        <v>667569799</v>
      </c>
      <c r="D584" s="32">
        <v>667569799</v>
      </c>
      <c r="E584" s="32">
        <v>88909976</v>
      </c>
      <c r="F584" s="32">
        <f>_xlfn.IFNA(VLOOKUP($A584,'311 &amp; 313 expiration'!A:C,2,FALSE),0)</f>
        <v>0</v>
      </c>
      <c r="G584" s="32">
        <f>_xlfn.IFNA(VLOOKUP($A584,'311 &amp; 313 expiration'!A:C,3,FALSE),0)</f>
        <v>0</v>
      </c>
      <c r="H584" s="33">
        <v>0.63519999999999999</v>
      </c>
      <c r="I584" s="33">
        <v>0.58520000000000005</v>
      </c>
      <c r="J584" s="33">
        <v>0.58520000000000005</v>
      </c>
      <c r="K584" s="33">
        <f t="shared" si="18"/>
        <v>0</v>
      </c>
      <c r="L584" s="33">
        <f t="shared" si="19"/>
        <v>0.63519999999999999</v>
      </c>
      <c r="M584" s="33">
        <v>4.9999999999999933E-2</v>
      </c>
      <c r="N584" s="33">
        <v>0</v>
      </c>
      <c r="O584" s="33">
        <v>0</v>
      </c>
    </row>
    <row r="585" spans="1:15" x14ac:dyDescent="0.3">
      <c r="A585">
        <v>140901</v>
      </c>
      <c r="B585" t="s">
        <v>587</v>
      </c>
      <c r="C585" s="32">
        <v>62319327</v>
      </c>
      <c r="D585" s="32">
        <v>62319327</v>
      </c>
      <c r="E585" s="32">
        <v>2127778</v>
      </c>
      <c r="F585" s="32">
        <f>_xlfn.IFNA(VLOOKUP($A585,'311 &amp; 313 expiration'!A:C,2,FALSE),0)</f>
        <v>0</v>
      </c>
      <c r="G585" s="32">
        <f>_xlfn.IFNA(VLOOKUP($A585,'311 &amp; 313 expiration'!A:C,3,FALSE),0)</f>
        <v>0</v>
      </c>
      <c r="H585" s="33">
        <v>0.75580000000000003</v>
      </c>
      <c r="I585" s="33">
        <v>0.63219999999999998</v>
      </c>
      <c r="J585" s="33">
        <v>0.63219999999999998</v>
      </c>
      <c r="K585" s="33">
        <f t="shared" si="18"/>
        <v>0</v>
      </c>
      <c r="L585" s="33">
        <f t="shared" si="19"/>
        <v>0.75580000000000003</v>
      </c>
      <c r="M585" s="33">
        <v>0.08</v>
      </c>
      <c r="N585" s="33">
        <v>4.3600000000000042E-2</v>
      </c>
      <c r="O585" s="33">
        <v>0</v>
      </c>
    </row>
    <row r="586" spans="1:15" x14ac:dyDescent="0.3">
      <c r="A586">
        <v>140904</v>
      </c>
      <c r="B586" t="s">
        <v>588</v>
      </c>
      <c r="C586" s="32">
        <v>323255487</v>
      </c>
      <c r="D586" s="32">
        <v>323255487</v>
      </c>
      <c r="E586" s="32">
        <v>35526398</v>
      </c>
      <c r="F586" s="32">
        <f>_xlfn.IFNA(VLOOKUP($A586,'311 &amp; 313 expiration'!A:C,2,FALSE),0)</f>
        <v>0</v>
      </c>
      <c r="G586" s="32">
        <f>_xlfn.IFNA(VLOOKUP($A586,'311 &amp; 313 expiration'!A:C,3,FALSE),0)</f>
        <v>0</v>
      </c>
      <c r="H586" s="33">
        <v>0.67870000000000008</v>
      </c>
      <c r="I586" s="33">
        <v>0.62870000000000004</v>
      </c>
      <c r="J586" s="33">
        <v>0.62870000000000004</v>
      </c>
      <c r="K586" s="33">
        <f t="shared" si="18"/>
        <v>0</v>
      </c>
      <c r="L586" s="33">
        <f t="shared" si="19"/>
        <v>0.67870000000000008</v>
      </c>
      <c r="M586" s="33">
        <v>5.0000000000000044E-2</v>
      </c>
      <c r="N586" s="33">
        <v>0</v>
      </c>
      <c r="O586" s="33">
        <v>0</v>
      </c>
    </row>
    <row r="587" spans="1:15" x14ac:dyDescent="0.3">
      <c r="A587">
        <v>140905</v>
      </c>
      <c r="B587" t="s">
        <v>589</v>
      </c>
      <c r="C587" s="32">
        <v>162378285</v>
      </c>
      <c r="D587" s="32">
        <v>162378285</v>
      </c>
      <c r="E587" s="32">
        <v>12819196</v>
      </c>
      <c r="F587" s="32">
        <f>_xlfn.IFNA(VLOOKUP($A587,'311 &amp; 313 expiration'!A:C,2,FALSE),0)</f>
        <v>0</v>
      </c>
      <c r="G587" s="32">
        <f>_xlfn.IFNA(VLOOKUP($A587,'311 &amp; 313 expiration'!A:C,3,FALSE),0)</f>
        <v>0</v>
      </c>
      <c r="H587" s="33">
        <v>0.73810000000000009</v>
      </c>
      <c r="I587" s="33">
        <v>0.63219999999999998</v>
      </c>
      <c r="J587" s="33">
        <v>0.63219999999999998</v>
      </c>
      <c r="K587" s="33">
        <f t="shared" si="18"/>
        <v>0</v>
      </c>
      <c r="L587" s="33">
        <f t="shared" si="19"/>
        <v>0.73810000000000009</v>
      </c>
      <c r="M587" s="33">
        <v>0.08</v>
      </c>
      <c r="N587" s="33">
        <v>2.5900000000000103E-2</v>
      </c>
      <c r="O587" s="33">
        <v>0</v>
      </c>
    </row>
    <row r="588" spans="1:15" x14ac:dyDescent="0.3">
      <c r="A588">
        <v>140907</v>
      </c>
      <c r="B588" t="s">
        <v>590</v>
      </c>
      <c r="C588" s="32">
        <v>101348556</v>
      </c>
      <c r="D588" s="32">
        <v>101348556</v>
      </c>
      <c r="E588" s="32">
        <v>5912710</v>
      </c>
      <c r="F588" s="32">
        <f>_xlfn.IFNA(VLOOKUP($A588,'311 &amp; 313 expiration'!A:C,2,FALSE),0)</f>
        <v>0</v>
      </c>
      <c r="G588" s="32">
        <f>_xlfn.IFNA(VLOOKUP($A588,'311 &amp; 313 expiration'!A:C,3,FALSE),0)</f>
        <v>0</v>
      </c>
      <c r="H588" s="33">
        <v>0.77050000000000007</v>
      </c>
      <c r="I588" s="33">
        <v>0.63219999999999998</v>
      </c>
      <c r="J588" s="33">
        <v>0.63219999999999998</v>
      </c>
      <c r="K588" s="33">
        <f t="shared" si="18"/>
        <v>0</v>
      </c>
      <c r="L588" s="33">
        <f t="shared" si="19"/>
        <v>0.77050000000000007</v>
      </c>
      <c r="M588" s="33">
        <v>0.08</v>
      </c>
      <c r="N588" s="33">
        <v>5.8300000000000088E-2</v>
      </c>
      <c r="O588" s="33">
        <v>0</v>
      </c>
    </row>
    <row r="589" spans="1:15" x14ac:dyDescent="0.3">
      <c r="A589">
        <v>140908</v>
      </c>
      <c r="B589" t="s">
        <v>591</v>
      </c>
      <c r="C589" s="32">
        <v>690171776</v>
      </c>
      <c r="D589" s="32">
        <v>690171776</v>
      </c>
      <c r="E589" s="32">
        <v>6183986</v>
      </c>
      <c r="F589" s="32">
        <f>_xlfn.IFNA(VLOOKUP($A589,'311 &amp; 313 expiration'!A:C,2,FALSE),0)</f>
        <v>0</v>
      </c>
      <c r="G589" s="32">
        <f>_xlfn.IFNA(VLOOKUP($A589,'311 &amp; 313 expiration'!A:C,3,FALSE),0)</f>
        <v>0</v>
      </c>
      <c r="H589" s="33">
        <v>0.68220000000000003</v>
      </c>
      <c r="I589" s="33">
        <v>0.63219999999999998</v>
      </c>
      <c r="J589" s="33">
        <v>0.63219999999999998</v>
      </c>
      <c r="K589" s="33">
        <f t="shared" si="18"/>
        <v>0</v>
      </c>
      <c r="L589" s="33">
        <f t="shared" si="19"/>
        <v>0.68220000000000003</v>
      </c>
      <c r="M589" s="33">
        <v>5.0000000000000044E-2</v>
      </c>
      <c r="N589" s="33">
        <v>0</v>
      </c>
      <c r="O589" s="33">
        <v>0</v>
      </c>
    </row>
    <row r="590" spans="1:15" x14ac:dyDescent="0.3">
      <c r="A590">
        <v>141901</v>
      </c>
      <c r="B590" t="s">
        <v>592</v>
      </c>
      <c r="C590" s="32">
        <v>1919489673</v>
      </c>
      <c r="D590" s="32">
        <v>1919489673</v>
      </c>
      <c r="E590" s="32">
        <v>421859840</v>
      </c>
      <c r="F590" s="32">
        <f>_xlfn.IFNA(VLOOKUP($A590,'311 &amp; 313 expiration'!A:C,2,FALSE),0)</f>
        <v>0</v>
      </c>
      <c r="G590" s="32">
        <f>_xlfn.IFNA(VLOOKUP($A590,'311 &amp; 313 expiration'!A:C,3,FALSE),0)</f>
        <v>0</v>
      </c>
      <c r="H590" s="33">
        <v>0.75519999999999998</v>
      </c>
      <c r="I590" s="33">
        <v>0.6169</v>
      </c>
      <c r="J590" s="33">
        <v>0.6169</v>
      </c>
      <c r="K590" s="33">
        <f t="shared" si="18"/>
        <v>0</v>
      </c>
      <c r="L590" s="33">
        <f t="shared" si="19"/>
        <v>0.75519999999999998</v>
      </c>
      <c r="M590" s="33">
        <v>0.08</v>
      </c>
      <c r="N590" s="33">
        <v>5.8299999999999977E-2</v>
      </c>
      <c r="O590" s="33">
        <v>0</v>
      </c>
    </row>
    <row r="591" spans="1:15" x14ac:dyDescent="0.3">
      <c r="A591">
        <v>141902</v>
      </c>
      <c r="B591" t="s">
        <v>593</v>
      </c>
      <c r="C591" s="32">
        <v>256155334</v>
      </c>
      <c r="D591" s="32">
        <v>256155334</v>
      </c>
      <c r="E591" s="32">
        <v>20605430</v>
      </c>
      <c r="F591" s="32">
        <f>_xlfn.IFNA(VLOOKUP($A591,'311 &amp; 313 expiration'!A:C,2,FALSE),0)</f>
        <v>0</v>
      </c>
      <c r="G591" s="32">
        <f>_xlfn.IFNA(VLOOKUP($A591,'311 &amp; 313 expiration'!A:C,3,FALSE),0)</f>
        <v>0</v>
      </c>
      <c r="H591" s="33">
        <v>0.62960000000000005</v>
      </c>
      <c r="I591" s="33">
        <v>0.5796</v>
      </c>
      <c r="J591" s="33">
        <v>0.5796</v>
      </c>
      <c r="K591" s="33">
        <f t="shared" si="18"/>
        <v>0</v>
      </c>
      <c r="L591" s="33">
        <f t="shared" si="19"/>
        <v>0.62960000000000005</v>
      </c>
      <c r="M591" s="33">
        <v>5.0000000000000044E-2</v>
      </c>
      <c r="N591" s="33">
        <v>0</v>
      </c>
      <c r="O591" s="33">
        <v>0</v>
      </c>
    </row>
    <row r="592" spans="1:15" x14ac:dyDescent="0.3">
      <c r="A592">
        <v>142901</v>
      </c>
      <c r="B592" t="s">
        <v>594</v>
      </c>
      <c r="C592" s="32">
        <v>8526776409</v>
      </c>
      <c r="D592" s="32">
        <v>8526776409</v>
      </c>
      <c r="E592" s="32">
        <v>9090878</v>
      </c>
      <c r="F592" s="32">
        <f>_xlfn.IFNA(VLOOKUP($A592,'311 &amp; 313 expiration'!A:C,2,FALSE),0)</f>
        <v>0</v>
      </c>
      <c r="G592" s="32">
        <f>_xlfn.IFNA(VLOOKUP($A592,'311 &amp; 313 expiration'!A:C,3,FALSE),0)</f>
        <v>0</v>
      </c>
      <c r="H592" s="33">
        <v>0.67849999999999999</v>
      </c>
      <c r="I592" s="33">
        <v>0.61850000000000005</v>
      </c>
      <c r="J592" s="33">
        <v>0.61850000000000005</v>
      </c>
      <c r="K592" s="33">
        <f t="shared" si="18"/>
        <v>0</v>
      </c>
      <c r="L592" s="33">
        <f t="shared" si="19"/>
        <v>0.67849999999999999</v>
      </c>
      <c r="M592" s="33">
        <v>5.9999999999999942E-2</v>
      </c>
      <c r="N592" s="33">
        <v>0</v>
      </c>
      <c r="O592" s="33">
        <v>0</v>
      </c>
    </row>
    <row r="593" spans="1:15" x14ac:dyDescent="0.3">
      <c r="A593">
        <v>143901</v>
      </c>
      <c r="B593" t="s">
        <v>595</v>
      </c>
      <c r="C593" s="32">
        <v>1058210989</v>
      </c>
      <c r="D593" s="32">
        <v>1058210989</v>
      </c>
      <c r="E593" s="32">
        <v>126274312</v>
      </c>
      <c r="F593" s="32">
        <f>_xlfn.IFNA(VLOOKUP($A593,'311 &amp; 313 expiration'!A:C,2,FALSE),0)</f>
        <v>0</v>
      </c>
      <c r="G593" s="32">
        <f>_xlfn.IFNA(VLOOKUP($A593,'311 &amp; 313 expiration'!A:C,3,FALSE),0)</f>
        <v>0</v>
      </c>
      <c r="H593" s="33">
        <v>0.65890000000000004</v>
      </c>
      <c r="I593" s="33">
        <v>0.6089</v>
      </c>
      <c r="J593" s="33">
        <v>0.6089</v>
      </c>
      <c r="K593" s="33">
        <f t="shared" si="18"/>
        <v>0</v>
      </c>
      <c r="L593" s="33">
        <f t="shared" si="19"/>
        <v>0.65890000000000004</v>
      </c>
      <c r="M593" s="33">
        <v>5.0000000000000044E-2</v>
      </c>
      <c r="N593" s="33">
        <v>0</v>
      </c>
      <c r="O593" s="33">
        <v>0</v>
      </c>
    </row>
    <row r="594" spans="1:15" x14ac:dyDescent="0.3">
      <c r="A594">
        <v>143902</v>
      </c>
      <c r="B594" t="s">
        <v>596</v>
      </c>
      <c r="C594" s="32">
        <v>1143510918</v>
      </c>
      <c r="D594" s="32">
        <v>1135792363</v>
      </c>
      <c r="E594" s="32">
        <v>48422292</v>
      </c>
      <c r="F594" s="32">
        <f>_xlfn.IFNA(VLOOKUP($A594,'311 &amp; 313 expiration'!A:C,2,FALSE),0)</f>
        <v>0</v>
      </c>
      <c r="G594" s="32">
        <f>_xlfn.IFNA(VLOOKUP($A594,'311 &amp; 313 expiration'!A:C,3,FALSE),0)</f>
        <v>0</v>
      </c>
      <c r="H594" s="33">
        <v>0.68740000000000001</v>
      </c>
      <c r="I594" s="33">
        <v>0.60740000000000005</v>
      </c>
      <c r="J594" s="33">
        <v>0.60740000000000005</v>
      </c>
      <c r="K594" s="33">
        <f t="shared" si="18"/>
        <v>0</v>
      </c>
      <c r="L594" s="33">
        <f t="shared" si="19"/>
        <v>0.68740000000000001</v>
      </c>
      <c r="M594" s="33">
        <v>7.999999999999996E-2</v>
      </c>
      <c r="N594" s="33">
        <v>0</v>
      </c>
      <c r="O594" s="33">
        <v>0</v>
      </c>
    </row>
    <row r="595" spans="1:15" x14ac:dyDescent="0.3">
      <c r="A595">
        <v>143903</v>
      </c>
      <c r="B595" t="s">
        <v>597</v>
      </c>
      <c r="C595" s="32">
        <v>1254529041</v>
      </c>
      <c r="D595" s="32">
        <v>1254529041</v>
      </c>
      <c r="E595" s="32">
        <v>79287314</v>
      </c>
      <c r="F595" s="32">
        <f>_xlfn.IFNA(VLOOKUP($A595,'311 &amp; 313 expiration'!A:C,2,FALSE),0)</f>
        <v>0</v>
      </c>
      <c r="G595" s="32">
        <f>_xlfn.IFNA(VLOOKUP($A595,'311 &amp; 313 expiration'!A:C,3,FALSE),0)</f>
        <v>0</v>
      </c>
      <c r="H595" s="33">
        <v>0.66690000000000005</v>
      </c>
      <c r="I595" s="33">
        <v>0.6169</v>
      </c>
      <c r="J595" s="33">
        <v>0.6169</v>
      </c>
      <c r="K595" s="33">
        <f t="shared" si="18"/>
        <v>0</v>
      </c>
      <c r="L595" s="33">
        <f t="shared" si="19"/>
        <v>0.66690000000000005</v>
      </c>
      <c r="M595" s="33">
        <v>5.0000000000000044E-2</v>
      </c>
      <c r="N595" s="33">
        <v>0</v>
      </c>
      <c r="O595" s="33">
        <v>0</v>
      </c>
    </row>
    <row r="596" spans="1:15" x14ac:dyDescent="0.3">
      <c r="A596">
        <v>143904</v>
      </c>
      <c r="B596" t="s">
        <v>598</v>
      </c>
      <c r="C596" s="32">
        <v>80375710</v>
      </c>
      <c r="D596" s="32">
        <v>75266505</v>
      </c>
      <c r="E596" s="32">
        <v>26754834</v>
      </c>
      <c r="F596" s="32">
        <f>_xlfn.IFNA(VLOOKUP($A596,'311 &amp; 313 expiration'!A:C,2,FALSE),0)</f>
        <v>0</v>
      </c>
      <c r="G596" s="32">
        <f>_xlfn.IFNA(VLOOKUP($A596,'311 &amp; 313 expiration'!A:C,3,FALSE),0)</f>
        <v>0</v>
      </c>
      <c r="H596" s="33">
        <v>0.66690000000000005</v>
      </c>
      <c r="I596" s="33">
        <v>0.6169</v>
      </c>
      <c r="J596" s="33">
        <v>0.6169</v>
      </c>
      <c r="K596" s="33">
        <f t="shared" si="18"/>
        <v>0</v>
      </c>
      <c r="L596" s="33">
        <f t="shared" si="19"/>
        <v>0.66690000000000005</v>
      </c>
      <c r="M596" s="33">
        <v>5.0000000000000044E-2</v>
      </c>
      <c r="N596" s="33">
        <v>0</v>
      </c>
      <c r="O596" s="33">
        <v>0</v>
      </c>
    </row>
    <row r="597" spans="1:15" x14ac:dyDescent="0.3">
      <c r="A597">
        <v>143905</v>
      </c>
      <c r="B597" t="s">
        <v>599</v>
      </c>
      <c r="C597" s="32">
        <v>83869896</v>
      </c>
      <c r="D597" s="32">
        <v>83869896</v>
      </c>
      <c r="E597" s="32">
        <v>17117830</v>
      </c>
      <c r="F597" s="32">
        <f>_xlfn.IFNA(VLOOKUP($A597,'311 &amp; 313 expiration'!A:C,2,FALSE),0)</f>
        <v>0</v>
      </c>
      <c r="G597" s="32">
        <f>_xlfn.IFNA(VLOOKUP($A597,'311 &amp; 313 expiration'!A:C,3,FALSE),0)</f>
        <v>0</v>
      </c>
      <c r="H597" s="33">
        <v>0.67580000000000007</v>
      </c>
      <c r="I597" s="33">
        <v>0.62580000000000002</v>
      </c>
      <c r="J597" s="33">
        <v>0.62580000000000002</v>
      </c>
      <c r="K597" s="33">
        <f t="shared" si="18"/>
        <v>0</v>
      </c>
      <c r="L597" s="33">
        <f t="shared" si="19"/>
        <v>0.67580000000000007</v>
      </c>
      <c r="M597" s="33">
        <v>5.0000000000000044E-2</v>
      </c>
      <c r="N597" s="33">
        <v>0</v>
      </c>
      <c r="O597" s="33">
        <v>0</v>
      </c>
    </row>
    <row r="598" spans="1:15" x14ac:dyDescent="0.3">
      <c r="A598">
        <v>143906</v>
      </c>
      <c r="B598" t="s">
        <v>600</v>
      </c>
      <c r="C598" s="32">
        <v>111508378</v>
      </c>
      <c r="D598" s="32">
        <v>107198257</v>
      </c>
      <c r="E598" s="32">
        <v>23597278</v>
      </c>
      <c r="F598" s="32">
        <f>_xlfn.IFNA(VLOOKUP($A598,'311 &amp; 313 expiration'!A:C,2,FALSE),0)</f>
        <v>0</v>
      </c>
      <c r="G598" s="32">
        <f>_xlfn.IFNA(VLOOKUP($A598,'311 &amp; 313 expiration'!A:C,3,FALSE),0)</f>
        <v>0</v>
      </c>
      <c r="H598" s="33">
        <v>0.67100000000000004</v>
      </c>
      <c r="I598" s="33">
        <v>0.621</v>
      </c>
      <c r="J598" s="33">
        <v>0.621</v>
      </c>
      <c r="K598" s="33">
        <f t="shared" si="18"/>
        <v>0</v>
      </c>
      <c r="L598" s="33">
        <f t="shared" si="19"/>
        <v>0.67100000000000004</v>
      </c>
      <c r="M598" s="33">
        <v>5.0000000000000044E-2</v>
      </c>
      <c r="N598" s="33">
        <v>0</v>
      </c>
      <c r="O598" s="33">
        <v>0</v>
      </c>
    </row>
    <row r="599" spans="1:15" x14ac:dyDescent="0.3">
      <c r="A599">
        <v>144901</v>
      </c>
      <c r="B599" t="s">
        <v>601</v>
      </c>
      <c r="C599" s="32">
        <v>1639145933</v>
      </c>
      <c r="D599" s="32">
        <v>1613113809</v>
      </c>
      <c r="E599" s="32">
        <v>200591112</v>
      </c>
      <c r="F599" s="32">
        <f>_xlfn.IFNA(VLOOKUP($A599,'311 &amp; 313 expiration'!A:C,2,FALSE),0)</f>
        <v>0</v>
      </c>
      <c r="G599" s="32">
        <f>_xlfn.IFNA(VLOOKUP($A599,'311 &amp; 313 expiration'!A:C,3,FALSE),0)</f>
        <v>0</v>
      </c>
      <c r="H599" s="33">
        <v>0.66180000000000005</v>
      </c>
      <c r="I599" s="33">
        <v>0.56890000000000007</v>
      </c>
      <c r="J599" s="33">
        <v>0.56890000000000007</v>
      </c>
      <c r="K599" s="33">
        <f t="shared" si="18"/>
        <v>0</v>
      </c>
      <c r="L599" s="33">
        <f t="shared" si="19"/>
        <v>0.66180000000000005</v>
      </c>
      <c r="M599" s="33">
        <v>0.08</v>
      </c>
      <c r="N599" s="33">
        <v>1.2899999999999981E-2</v>
      </c>
      <c r="O599" s="33">
        <v>0</v>
      </c>
    </row>
    <row r="600" spans="1:15" x14ac:dyDescent="0.3">
      <c r="A600">
        <v>144902</v>
      </c>
      <c r="B600" t="s">
        <v>602</v>
      </c>
      <c r="C600" s="32">
        <v>776617000</v>
      </c>
      <c r="D600" s="32">
        <v>776617000</v>
      </c>
      <c r="E600" s="32">
        <v>106739454</v>
      </c>
      <c r="F600" s="32">
        <f>_xlfn.IFNA(VLOOKUP($A600,'311 &amp; 313 expiration'!A:C,2,FALSE),0)</f>
        <v>0</v>
      </c>
      <c r="G600" s="32">
        <f>_xlfn.IFNA(VLOOKUP($A600,'311 &amp; 313 expiration'!A:C,3,FALSE),0)</f>
        <v>0</v>
      </c>
      <c r="H600" s="33">
        <v>0.73099999999999998</v>
      </c>
      <c r="I600" s="33">
        <v>0.5927</v>
      </c>
      <c r="J600" s="33">
        <v>0.5927</v>
      </c>
      <c r="K600" s="33">
        <f t="shared" si="18"/>
        <v>0</v>
      </c>
      <c r="L600" s="33">
        <f t="shared" si="19"/>
        <v>0.73099999999999998</v>
      </c>
      <c r="M600" s="33">
        <v>0.08</v>
      </c>
      <c r="N600" s="33">
        <v>5.8299999999999977E-2</v>
      </c>
      <c r="O600" s="33">
        <v>0</v>
      </c>
    </row>
    <row r="601" spans="1:15" x14ac:dyDescent="0.3">
      <c r="A601">
        <v>144903</v>
      </c>
      <c r="B601" t="s">
        <v>603</v>
      </c>
      <c r="C601" s="32">
        <v>293930275</v>
      </c>
      <c r="D601" s="32">
        <v>293491914</v>
      </c>
      <c r="E601" s="32">
        <v>19956846</v>
      </c>
      <c r="F601" s="32">
        <f>_xlfn.IFNA(VLOOKUP($A601,'311 &amp; 313 expiration'!A:C,2,FALSE),0)</f>
        <v>0</v>
      </c>
      <c r="G601" s="32">
        <f>_xlfn.IFNA(VLOOKUP($A601,'311 &amp; 313 expiration'!A:C,3,FALSE),0)</f>
        <v>0</v>
      </c>
      <c r="H601" s="33">
        <v>0.70720000000000005</v>
      </c>
      <c r="I601" s="33">
        <v>0.56890000000000007</v>
      </c>
      <c r="J601" s="33">
        <v>0.56890000000000007</v>
      </c>
      <c r="K601" s="33">
        <f t="shared" si="18"/>
        <v>0</v>
      </c>
      <c r="L601" s="33">
        <f t="shared" si="19"/>
        <v>0.70720000000000005</v>
      </c>
      <c r="M601" s="33">
        <v>0.08</v>
      </c>
      <c r="N601" s="33">
        <v>5.8299999999999977E-2</v>
      </c>
      <c r="O601" s="33">
        <v>0</v>
      </c>
    </row>
    <row r="602" spans="1:15" x14ac:dyDescent="0.3">
      <c r="A602">
        <v>145901</v>
      </c>
      <c r="B602" t="s">
        <v>604</v>
      </c>
      <c r="C602" s="32">
        <v>679386206</v>
      </c>
      <c r="D602" s="32">
        <v>677852278</v>
      </c>
      <c r="E602" s="32">
        <v>70022990</v>
      </c>
      <c r="F602" s="32">
        <f>_xlfn.IFNA(VLOOKUP($A602,'311 &amp; 313 expiration'!A:C,2,FALSE),0)</f>
        <v>0</v>
      </c>
      <c r="G602" s="32">
        <f>_xlfn.IFNA(VLOOKUP($A602,'311 &amp; 313 expiration'!A:C,3,FALSE),0)</f>
        <v>0</v>
      </c>
      <c r="H602" s="33">
        <v>0.75750000000000006</v>
      </c>
      <c r="I602" s="33">
        <v>0.61920000000000008</v>
      </c>
      <c r="J602" s="33">
        <v>0.61920000000000008</v>
      </c>
      <c r="K602" s="33">
        <f t="shared" si="18"/>
        <v>0</v>
      </c>
      <c r="L602" s="33">
        <f t="shared" si="19"/>
        <v>0.75750000000000006</v>
      </c>
      <c r="M602" s="33">
        <v>0.08</v>
      </c>
      <c r="N602" s="33">
        <v>5.8299999999999977E-2</v>
      </c>
      <c r="O602" s="33">
        <v>0</v>
      </c>
    </row>
    <row r="603" spans="1:15" x14ac:dyDescent="0.3">
      <c r="A603">
        <v>145902</v>
      </c>
      <c r="B603" t="s">
        <v>605</v>
      </c>
      <c r="C603" s="32">
        <v>526596701</v>
      </c>
      <c r="D603" s="32">
        <v>517352021</v>
      </c>
      <c r="E603" s="32">
        <v>89703710</v>
      </c>
      <c r="F603" s="32">
        <f>_xlfn.IFNA(VLOOKUP($A603,'311 &amp; 313 expiration'!A:C,2,FALSE),0)</f>
        <v>0</v>
      </c>
      <c r="G603" s="32">
        <f>_xlfn.IFNA(VLOOKUP($A603,'311 &amp; 313 expiration'!A:C,3,FALSE),0)</f>
        <v>0</v>
      </c>
      <c r="H603" s="33">
        <v>0.66690000000000005</v>
      </c>
      <c r="I603" s="33">
        <v>0.6169</v>
      </c>
      <c r="J603" s="33">
        <v>0.6169</v>
      </c>
      <c r="K603" s="33">
        <f t="shared" si="18"/>
        <v>0</v>
      </c>
      <c r="L603" s="33">
        <f t="shared" si="19"/>
        <v>0.66690000000000005</v>
      </c>
      <c r="M603" s="33">
        <v>5.0000000000000044E-2</v>
      </c>
      <c r="N603" s="33">
        <v>0</v>
      </c>
      <c r="O603" s="33">
        <v>0</v>
      </c>
    </row>
    <row r="604" spans="1:15" x14ac:dyDescent="0.3">
      <c r="A604">
        <v>145906</v>
      </c>
      <c r="B604" t="s">
        <v>606</v>
      </c>
      <c r="C604" s="32">
        <v>420587363</v>
      </c>
      <c r="D604" s="32">
        <v>398848434</v>
      </c>
      <c r="E604" s="32">
        <v>119310900</v>
      </c>
      <c r="F604" s="32">
        <f>_xlfn.IFNA(VLOOKUP($A604,'311 &amp; 313 expiration'!A:C,2,FALSE),0)</f>
        <v>0</v>
      </c>
      <c r="G604" s="32">
        <f>_xlfn.IFNA(VLOOKUP($A604,'311 &amp; 313 expiration'!A:C,3,FALSE),0)</f>
        <v>0</v>
      </c>
      <c r="H604" s="33">
        <v>0.66690000000000005</v>
      </c>
      <c r="I604" s="33">
        <v>0.6169</v>
      </c>
      <c r="J604" s="33">
        <v>0.6169</v>
      </c>
      <c r="K604" s="33">
        <f t="shared" si="18"/>
        <v>0</v>
      </c>
      <c r="L604" s="33">
        <f t="shared" si="19"/>
        <v>0.66690000000000005</v>
      </c>
      <c r="M604" s="33">
        <v>5.0000000000000044E-2</v>
      </c>
      <c r="N604" s="33">
        <v>0</v>
      </c>
      <c r="O604" s="33">
        <v>0</v>
      </c>
    </row>
    <row r="605" spans="1:15" x14ac:dyDescent="0.3">
      <c r="A605">
        <v>145907</v>
      </c>
      <c r="B605" t="s">
        <v>607</v>
      </c>
      <c r="C605" s="32">
        <v>268944085</v>
      </c>
      <c r="D605" s="32">
        <v>268944085</v>
      </c>
      <c r="E605" s="32">
        <v>12027230</v>
      </c>
      <c r="F605" s="32">
        <f>_xlfn.IFNA(VLOOKUP($A605,'311 &amp; 313 expiration'!A:C,2,FALSE),0)</f>
        <v>0</v>
      </c>
      <c r="G605" s="32">
        <f>_xlfn.IFNA(VLOOKUP($A605,'311 &amp; 313 expiration'!A:C,3,FALSE),0)</f>
        <v>0</v>
      </c>
      <c r="H605" s="33">
        <v>0.69690000000000007</v>
      </c>
      <c r="I605" s="33">
        <v>0.6169</v>
      </c>
      <c r="J605" s="33">
        <v>0.6169</v>
      </c>
      <c r="K605" s="33">
        <f t="shared" si="18"/>
        <v>0</v>
      </c>
      <c r="L605" s="33">
        <f t="shared" si="19"/>
        <v>0.69690000000000007</v>
      </c>
      <c r="M605" s="33">
        <v>0.08</v>
      </c>
      <c r="N605" s="33">
        <v>6.9388939039072284E-17</v>
      </c>
      <c r="O605" s="33">
        <v>0</v>
      </c>
    </row>
    <row r="606" spans="1:15" x14ac:dyDescent="0.3">
      <c r="A606">
        <v>145911</v>
      </c>
      <c r="B606" t="s">
        <v>608</v>
      </c>
      <c r="C606" s="32">
        <v>1281473948</v>
      </c>
      <c r="D606" s="32">
        <v>1281473948</v>
      </c>
      <c r="E606" s="32">
        <v>60072056</v>
      </c>
      <c r="F606" s="32">
        <f>_xlfn.IFNA(VLOOKUP($A606,'311 &amp; 313 expiration'!A:C,2,FALSE),0)</f>
        <v>0</v>
      </c>
      <c r="G606" s="32">
        <f>_xlfn.IFNA(VLOOKUP($A606,'311 &amp; 313 expiration'!A:C,3,FALSE),0)</f>
        <v>0</v>
      </c>
      <c r="H606" s="33">
        <v>0.64490000000000003</v>
      </c>
      <c r="I606" s="33">
        <v>0.59489999999999998</v>
      </c>
      <c r="J606" s="33">
        <v>0.59489999999999998</v>
      </c>
      <c r="K606" s="33">
        <f t="shared" si="18"/>
        <v>0</v>
      </c>
      <c r="L606" s="33">
        <f t="shared" si="19"/>
        <v>0.64490000000000003</v>
      </c>
      <c r="M606" s="33">
        <v>5.0000000000000044E-2</v>
      </c>
      <c r="N606" s="33">
        <v>0</v>
      </c>
      <c r="O606" s="33">
        <v>0</v>
      </c>
    </row>
    <row r="607" spans="1:15" x14ac:dyDescent="0.3">
      <c r="A607">
        <v>146901</v>
      </c>
      <c r="B607" t="s">
        <v>609</v>
      </c>
      <c r="C607" s="32">
        <v>4485404593</v>
      </c>
      <c r="D607" s="32">
        <v>4485404593</v>
      </c>
      <c r="E607" s="32">
        <v>297995992</v>
      </c>
      <c r="F607" s="32">
        <f>_xlfn.IFNA(VLOOKUP($A607,'311 &amp; 313 expiration'!A:C,2,FALSE),0)</f>
        <v>0</v>
      </c>
      <c r="G607" s="32">
        <f>_xlfn.IFNA(VLOOKUP($A607,'311 &amp; 313 expiration'!A:C,3,FALSE),0)</f>
        <v>0</v>
      </c>
      <c r="H607" s="33">
        <v>0.66690000000000005</v>
      </c>
      <c r="I607" s="33">
        <v>0.6169</v>
      </c>
      <c r="J607" s="33">
        <v>0.6169</v>
      </c>
      <c r="K607" s="33">
        <f t="shared" si="18"/>
        <v>0</v>
      </c>
      <c r="L607" s="33">
        <f t="shared" si="19"/>
        <v>0.66690000000000005</v>
      </c>
      <c r="M607" s="33">
        <v>5.0000000000000044E-2</v>
      </c>
      <c r="N607" s="33">
        <v>0</v>
      </c>
      <c r="O607" s="33">
        <v>0</v>
      </c>
    </row>
    <row r="608" spans="1:15" x14ac:dyDescent="0.3">
      <c r="A608">
        <v>146902</v>
      </c>
      <c r="B608" t="s">
        <v>610</v>
      </c>
      <c r="C608" s="32">
        <v>3634546554</v>
      </c>
      <c r="D608" s="32">
        <v>3634546554</v>
      </c>
      <c r="E608" s="32">
        <v>421466158</v>
      </c>
      <c r="F608" s="32">
        <f>_xlfn.IFNA(VLOOKUP($A608,'311 &amp; 313 expiration'!A:C,2,FALSE),0)</f>
        <v>0</v>
      </c>
      <c r="G608" s="32">
        <f>_xlfn.IFNA(VLOOKUP($A608,'311 &amp; 313 expiration'!A:C,3,FALSE),0)</f>
        <v>0</v>
      </c>
      <c r="H608" s="33">
        <v>0.65720000000000001</v>
      </c>
      <c r="I608" s="33">
        <v>0.60720000000000007</v>
      </c>
      <c r="J608" s="33">
        <v>0.60720000000000007</v>
      </c>
      <c r="K608" s="33">
        <f t="shared" si="18"/>
        <v>0</v>
      </c>
      <c r="L608" s="33">
        <f t="shared" si="19"/>
        <v>0.65720000000000001</v>
      </c>
      <c r="M608" s="33">
        <v>4.9999999999999933E-2</v>
      </c>
      <c r="N608" s="33">
        <v>0</v>
      </c>
      <c r="O608" s="33">
        <v>0</v>
      </c>
    </row>
    <row r="609" spans="1:15" x14ac:dyDescent="0.3">
      <c r="A609">
        <v>146903</v>
      </c>
      <c r="B609" t="s">
        <v>611</v>
      </c>
      <c r="C609" s="32">
        <v>251928137</v>
      </c>
      <c r="D609" s="32">
        <v>251928137</v>
      </c>
      <c r="E609" s="32">
        <v>13265046</v>
      </c>
      <c r="F609" s="32">
        <f>_xlfn.IFNA(VLOOKUP($A609,'311 &amp; 313 expiration'!A:C,2,FALSE),0)</f>
        <v>0</v>
      </c>
      <c r="G609" s="32">
        <f>_xlfn.IFNA(VLOOKUP($A609,'311 &amp; 313 expiration'!A:C,3,FALSE),0)</f>
        <v>0</v>
      </c>
      <c r="H609" s="33">
        <v>0.68220000000000003</v>
      </c>
      <c r="I609" s="33">
        <v>0.63219999999999998</v>
      </c>
      <c r="J609" s="33">
        <v>0.63219999999999998</v>
      </c>
      <c r="K609" s="33">
        <f t="shared" si="18"/>
        <v>0</v>
      </c>
      <c r="L609" s="33">
        <f t="shared" si="19"/>
        <v>0.68220000000000003</v>
      </c>
      <c r="M609" s="33">
        <v>5.0000000000000044E-2</v>
      </c>
      <c r="N609" s="33">
        <v>0</v>
      </c>
      <c r="O609" s="33">
        <v>0</v>
      </c>
    </row>
    <row r="610" spans="1:15" x14ac:dyDescent="0.3">
      <c r="A610">
        <v>146904</v>
      </c>
      <c r="B610" t="s">
        <v>612</v>
      </c>
      <c r="C610" s="32">
        <v>713561302</v>
      </c>
      <c r="D610" s="32">
        <v>713561302</v>
      </c>
      <c r="E610" s="32">
        <v>92360346</v>
      </c>
      <c r="F610" s="32">
        <f>_xlfn.IFNA(VLOOKUP($A610,'311 &amp; 313 expiration'!A:C,2,FALSE),0)</f>
        <v>0</v>
      </c>
      <c r="G610" s="32">
        <f>_xlfn.IFNA(VLOOKUP($A610,'311 &amp; 313 expiration'!A:C,3,FALSE),0)</f>
        <v>0</v>
      </c>
      <c r="H610" s="33">
        <v>0.66690000000000005</v>
      </c>
      <c r="I610" s="33">
        <v>0.6169</v>
      </c>
      <c r="J610" s="33">
        <v>0.6169</v>
      </c>
      <c r="K610" s="33">
        <f t="shared" si="18"/>
        <v>0</v>
      </c>
      <c r="L610" s="33">
        <f t="shared" si="19"/>
        <v>0.66690000000000005</v>
      </c>
      <c r="M610" s="33">
        <v>5.0000000000000044E-2</v>
      </c>
      <c r="N610" s="33">
        <v>0</v>
      </c>
      <c r="O610" s="33">
        <v>0</v>
      </c>
    </row>
    <row r="611" spans="1:15" x14ac:dyDescent="0.3">
      <c r="A611">
        <v>146905</v>
      </c>
      <c r="B611" t="s">
        <v>613</v>
      </c>
      <c r="C611" s="32">
        <v>342003142</v>
      </c>
      <c r="D611" s="32">
        <v>342003142</v>
      </c>
      <c r="E611" s="32">
        <v>30436390</v>
      </c>
      <c r="F611" s="32">
        <f>_xlfn.IFNA(VLOOKUP($A611,'311 &amp; 313 expiration'!A:C,2,FALSE),0)</f>
        <v>0</v>
      </c>
      <c r="G611" s="32">
        <f>_xlfn.IFNA(VLOOKUP($A611,'311 &amp; 313 expiration'!A:C,3,FALSE),0)</f>
        <v>0</v>
      </c>
      <c r="H611" s="33">
        <v>0.75890000000000002</v>
      </c>
      <c r="I611" s="33">
        <v>0.62060000000000004</v>
      </c>
      <c r="J611" s="33">
        <v>0.62060000000000004</v>
      </c>
      <c r="K611" s="33">
        <f t="shared" si="18"/>
        <v>0</v>
      </c>
      <c r="L611" s="33">
        <f t="shared" si="19"/>
        <v>0.75890000000000002</v>
      </c>
      <c r="M611" s="33">
        <v>0.08</v>
      </c>
      <c r="N611" s="33">
        <v>5.8299999999999977E-2</v>
      </c>
      <c r="O611" s="33">
        <v>0</v>
      </c>
    </row>
    <row r="612" spans="1:15" x14ac:dyDescent="0.3">
      <c r="A612">
        <v>146906</v>
      </c>
      <c r="B612" t="s">
        <v>614</v>
      </c>
      <c r="C612" s="32">
        <v>1145460309</v>
      </c>
      <c r="D612" s="32">
        <v>1145460309</v>
      </c>
      <c r="E612" s="32">
        <v>144143162</v>
      </c>
      <c r="F612" s="32">
        <f>_xlfn.IFNA(VLOOKUP($A612,'311 &amp; 313 expiration'!A:C,2,FALSE),0)</f>
        <v>0</v>
      </c>
      <c r="G612" s="32">
        <f>_xlfn.IFNA(VLOOKUP($A612,'311 &amp; 313 expiration'!A:C,3,FALSE),0)</f>
        <v>0</v>
      </c>
      <c r="H612" s="33">
        <v>0.69220000000000004</v>
      </c>
      <c r="I612" s="33">
        <v>0.63219999999999998</v>
      </c>
      <c r="J612" s="33">
        <v>0.63219999999999998</v>
      </c>
      <c r="K612" s="33">
        <f t="shared" si="18"/>
        <v>0</v>
      </c>
      <c r="L612" s="33">
        <f t="shared" si="19"/>
        <v>0.69220000000000004</v>
      </c>
      <c r="M612" s="33">
        <v>6.0000000000000053E-2</v>
      </c>
      <c r="N612" s="33">
        <v>0</v>
      </c>
      <c r="O612" s="33">
        <v>0</v>
      </c>
    </row>
    <row r="613" spans="1:15" x14ac:dyDescent="0.3">
      <c r="A613">
        <v>146907</v>
      </c>
      <c r="B613" t="s">
        <v>615</v>
      </c>
      <c r="C613" s="32">
        <v>1014843072</v>
      </c>
      <c r="D613" s="32">
        <v>1014843072</v>
      </c>
      <c r="E613" s="32">
        <v>150381390</v>
      </c>
      <c r="F613" s="32">
        <f>_xlfn.IFNA(VLOOKUP($A613,'311 &amp; 313 expiration'!A:C,2,FALSE),0)</f>
        <v>0</v>
      </c>
      <c r="G613" s="32">
        <f>_xlfn.IFNA(VLOOKUP($A613,'311 &amp; 313 expiration'!A:C,3,FALSE),0)</f>
        <v>0</v>
      </c>
      <c r="H613" s="33">
        <v>0.66690000000000005</v>
      </c>
      <c r="I613" s="33">
        <v>0.6169</v>
      </c>
      <c r="J613" s="33">
        <v>0.6169</v>
      </c>
      <c r="K613" s="33">
        <f t="shared" si="18"/>
        <v>0</v>
      </c>
      <c r="L613" s="33">
        <f t="shared" si="19"/>
        <v>0.66690000000000005</v>
      </c>
      <c r="M613" s="33">
        <v>5.0000000000000044E-2</v>
      </c>
      <c r="N613" s="33">
        <v>0</v>
      </c>
      <c r="O613" s="33">
        <v>0</v>
      </c>
    </row>
    <row r="614" spans="1:15" x14ac:dyDescent="0.3">
      <c r="A614">
        <v>147901</v>
      </c>
      <c r="B614" t="s">
        <v>616</v>
      </c>
      <c r="C614" s="32">
        <v>177259905</v>
      </c>
      <c r="D614" s="32">
        <v>177259905</v>
      </c>
      <c r="E614" s="32">
        <v>5344144</v>
      </c>
      <c r="F614" s="32">
        <f>_xlfn.IFNA(VLOOKUP($A614,'311 &amp; 313 expiration'!A:C,2,FALSE),0)</f>
        <v>0</v>
      </c>
      <c r="G614" s="32">
        <f>_xlfn.IFNA(VLOOKUP($A614,'311 &amp; 313 expiration'!A:C,3,FALSE),0)</f>
        <v>0</v>
      </c>
      <c r="H614" s="33">
        <v>0.75519999999999998</v>
      </c>
      <c r="I614" s="33">
        <v>0.6169</v>
      </c>
      <c r="J614" s="33">
        <v>0.6169</v>
      </c>
      <c r="K614" s="33">
        <f t="shared" si="18"/>
        <v>0</v>
      </c>
      <c r="L614" s="33">
        <f t="shared" si="19"/>
        <v>0.75519999999999998</v>
      </c>
      <c r="M614" s="33">
        <v>0.08</v>
      </c>
      <c r="N614" s="33">
        <v>5.8299999999999977E-2</v>
      </c>
      <c r="O614" s="33">
        <v>0</v>
      </c>
    </row>
    <row r="615" spans="1:15" x14ac:dyDescent="0.3">
      <c r="A615">
        <v>147902</v>
      </c>
      <c r="B615" t="s">
        <v>617</v>
      </c>
      <c r="C615" s="32">
        <v>1570087705</v>
      </c>
      <c r="D615" s="32">
        <v>1570087705</v>
      </c>
      <c r="E615" s="32">
        <v>107627968</v>
      </c>
      <c r="F615" s="32">
        <f>_xlfn.IFNA(VLOOKUP($A615,'311 &amp; 313 expiration'!A:C,2,FALSE),0)</f>
        <v>0</v>
      </c>
      <c r="G615" s="32">
        <f>_xlfn.IFNA(VLOOKUP($A615,'311 &amp; 313 expiration'!A:C,3,FALSE),0)</f>
        <v>0</v>
      </c>
      <c r="H615" s="33">
        <v>0.71220000000000006</v>
      </c>
      <c r="I615" s="33">
        <v>0.63219999999999998</v>
      </c>
      <c r="J615" s="33">
        <v>0.63219999999999998</v>
      </c>
      <c r="K615" s="33">
        <f t="shared" si="18"/>
        <v>0</v>
      </c>
      <c r="L615" s="33">
        <f t="shared" si="19"/>
        <v>0.71220000000000006</v>
      </c>
      <c r="M615" s="33">
        <v>0.08</v>
      </c>
      <c r="N615" s="33">
        <v>6.9388939039072284E-17</v>
      </c>
      <c r="O615" s="33">
        <v>0</v>
      </c>
    </row>
    <row r="616" spans="1:15" x14ac:dyDescent="0.3">
      <c r="A616">
        <v>147903</v>
      </c>
      <c r="B616" t="s">
        <v>618</v>
      </c>
      <c r="C616" s="32">
        <v>682951073</v>
      </c>
      <c r="D616" s="32">
        <v>682951073</v>
      </c>
      <c r="E616" s="32">
        <v>85963888</v>
      </c>
      <c r="F616" s="32">
        <f>_xlfn.IFNA(VLOOKUP($A616,'311 &amp; 313 expiration'!A:C,2,FALSE),0)</f>
        <v>0</v>
      </c>
      <c r="G616" s="32">
        <f>_xlfn.IFNA(VLOOKUP($A616,'311 &amp; 313 expiration'!A:C,3,FALSE),0)</f>
        <v>0</v>
      </c>
      <c r="H616" s="33">
        <v>0.74460000000000004</v>
      </c>
      <c r="I616" s="33">
        <v>0.6169</v>
      </c>
      <c r="J616" s="33">
        <v>0.6169</v>
      </c>
      <c r="K616" s="33">
        <f t="shared" si="18"/>
        <v>0</v>
      </c>
      <c r="L616" s="33">
        <f t="shared" si="19"/>
        <v>0.74460000000000004</v>
      </c>
      <c r="M616" s="33">
        <v>0.08</v>
      </c>
      <c r="N616" s="33">
        <v>4.7700000000000034E-2</v>
      </c>
      <c r="O616" s="33">
        <v>0</v>
      </c>
    </row>
    <row r="617" spans="1:15" x14ac:dyDescent="0.3">
      <c r="A617">
        <v>148901</v>
      </c>
      <c r="B617" t="s">
        <v>619</v>
      </c>
      <c r="C617" s="32">
        <v>165641975</v>
      </c>
      <c r="D617" s="32">
        <v>165641975</v>
      </c>
      <c r="E617" s="32">
        <v>3882906</v>
      </c>
      <c r="F617" s="32">
        <f>_xlfn.IFNA(VLOOKUP($A617,'311 &amp; 313 expiration'!A:C,2,FALSE),0)</f>
        <v>0</v>
      </c>
      <c r="G617" s="32">
        <f>_xlfn.IFNA(VLOOKUP($A617,'311 &amp; 313 expiration'!A:C,3,FALSE),0)</f>
        <v>0</v>
      </c>
      <c r="H617" s="33">
        <v>0.80220000000000002</v>
      </c>
      <c r="I617" s="33">
        <v>0.63219999999999998</v>
      </c>
      <c r="J617" s="33">
        <v>0.63219999999999998</v>
      </c>
      <c r="K617" s="33">
        <f t="shared" si="18"/>
        <v>0</v>
      </c>
      <c r="L617" s="33">
        <f t="shared" si="19"/>
        <v>0.80220000000000002</v>
      </c>
      <c r="M617" s="33">
        <v>0.08</v>
      </c>
      <c r="N617" s="33">
        <v>0.09</v>
      </c>
      <c r="O617" s="33">
        <v>2.7755575615628914E-17</v>
      </c>
    </row>
    <row r="618" spans="1:15" x14ac:dyDescent="0.3">
      <c r="A618">
        <v>148902</v>
      </c>
      <c r="B618" t="s">
        <v>620</v>
      </c>
      <c r="C618" s="32">
        <v>87571520</v>
      </c>
      <c r="D618" s="32">
        <v>87571520</v>
      </c>
      <c r="E618" s="32">
        <v>603604</v>
      </c>
      <c r="F618" s="32">
        <f>_xlfn.IFNA(VLOOKUP($A618,'311 &amp; 313 expiration'!A:C,2,FALSE),0)</f>
        <v>0</v>
      </c>
      <c r="G618" s="32">
        <f>_xlfn.IFNA(VLOOKUP($A618,'311 &amp; 313 expiration'!A:C,3,FALSE),0)</f>
        <v>0</v>
      </c>
      <c r="H618" s="33">
        <v>0.74280000000000002</v>
      </c>
      <c r="I618" s="33">
        <v>0.61280000000000001</v>
      </c>
      <c r="J618" s="33">
        <v>0.61280000000000001</v>
      </c>
      <c r="K618" s="33">
        <f t="shared" si="18"/>
        <v>0</v>
      </c>
      <c r="L618" s="33">
        <f t="shared" si="19"/>
        <v>0.74280000000000002</v>
      </c>
      <c r="M618" s="33">
        <v>0.08</v>
      </c>
      <c r="N618" s="33">
        <v>0.05</v>
      </c>
      <c r="O618" s="33">
        <v>0</v>
      </c>
    </row>
    <row r="619" spans="1:15" x14ac:dyDescent="0.3">
      <c r="A619">
        <v>148905</v>
      </c>
      <c r="B619" t="s">
        <v>621</v>
      </c>
      <c r="C619" s="32">
        <v>57080013</v>
      </c>
      <c r="D619" s="32">
        <v>57080013</v>
      </c>
      <c r="E619" s="32">
        <v>649598</v>
      </c>
      <c r="F619" s="32">
        <f>_xlfn.IFNA(VLOOKUP($A619,'311 &amp; 313 expiration'!A:C,2,FALSE),0)</f>
        <v>0</v>
      </c>
      <c r="G619" s="32">
        <f>_xlfn.IFNA(VLOOKUP($A619,'311 &amp; 313 expiration'!A:C,3,FALSE),0)</f>
        <v>0</v>
      </c>
      <c r="H619" s="33">
        <v>0.65990000000000004</v>
      </c>
      <c r="I619" s="33">
        <v>0.57990000000000008</v>
      </c>
      <c r="J619" s="33">
        <v>0.57990000000000008</v>
      </c>
      <c r="K619" s="33">
        <f t="shared" si="18"/>
        <v>0</v>
      </c>
      <c r="L619" s="33">
        <f t="shared" si="19"/>
        <v>0.65990000000000004</v>
      </c>
      <c r="M619" s="33">
        <v>7.999999999999996E-2</v>
      </c>
      <c r="N619" s="33">
        <v>0</v>
      </c>
      <c r="O619" s="33">
        <v>0</v>
      </c>
    </row>
    <row r="620" spans="1:15" x14ac:dyDescent="0.3">
      <c r="A620">
        <v>149901</v>
      </c>
      <c r="B620" t="s">
        <v>622</v>
      </c>
      <c r="C620" s="32">
        <v>1029234735</v>
      </c>
      <c r="D620" s="32">
        <v>1012812424</v>
      </c>
      <c r="E620" s="32">
        <v>112348222</v>
      </c>
      <c r="F620" s="32">
        <f>_xlfn.IFNA(VLOOKUP($A620,'311 &amp; 313 expiration'!A:C,2,FALSE),0)</f>
        <v>0</v>
      </c>
      <c r="G620" s="32">
        <f>_xlfn.IFNA(VLOOKUP($A620,'311 &amp; 313 expiration'!A:C,3,FALSE),0)</f>
        <v>0</v>
      </c>
      <c r="H620" s="33">
        <v>0.68220000000000003</v>
      </c>
      <c r="I620" s="33">
        <v>0.63219999999999998</v>
      </c>
      <c r="J620" s="33">
        <v>0.63219999999999998</v>
      </c>
      <c r="K620" s="33">
        <f t="shared" si="18"/>
        <v>0</v>
      </c>
      <c r="L620" s="33">
        <f t="shared" si="19"/>
        <v>0.68220000000000003</v>
      </c>
      <c r="M620" s="33">
        <v>5.0000000000000044E-2</v>
      </c>
      <c r="N620" s="33">
        <v>0</v>
      </c>
      <c r="O620" s="33">
        <v>0</v>
      </c>
    </row>
    <row r="621" spans="1:15" x14ac:dyDescent="0.3">
      <c r="A621">
        <v>149902</v>
      </c>
      <c r="B621" t="s">
        <v>623</v>
      </c>
      <c r="C621" s="32">
        <v>3682665468</v>
      </c>
      <c r="D621" s="32">
        <v>3677119845</v>
      </c>
      <c r="E621" s="32">
        <v>43305246</v>
      </c>
      <c r="F621" s="32">
        <f>_xlfn.IFNA(VLOOKUP($A621,'311 &amp; 313 expiration'!A:C,2,FALSE),0)</f>
        <v>0</v>
      </c>
      <c r="G621" s="32">
        <f>_xlfn.IFNA(VLOOKUP($A621,'311 &amp; 313 expiration'!A:C,3,FALSE),0)</f>
        <v>0</v>
      </c>
      <c r="H621" s="33">
        <v>0.66690000000000005</v>
      </c>
      <c r="I621" s="33">
        <v>0.6169</v>
      </c>
      <c r="J621" s="33">
        <v>0.6169</v>
      </c>
      <c r="K621" s="33">
        <f t="shared" si="18"/>
        <v>0</v>
      </c>
      <c r="L621" s="33">
        <f t="shared" si="19"/>
        <v>0.66690000000000005</v>
      </c>
      <c r="M621" s="33">
        <v>5.0000000000000044E-2</v>
      </c>
      <c r="N621" s="33">
        <v>0</v>
      </c>
      <c r="O621" s="33">
        <v>0</v>
      </c>
    </row>
    <row r="622" spans="1:15" x14ac:dyDescent="0.3">
      <c r="A622">
        <v>150901</v>
      </c>
      <c r="B622" t="s">
        <v>624</v>
      </c>
      <c r="C622" s="32">
        <v>7497428524</v>
      </c>
      <c r="D622" s="32">
        <v>7340727271</v>
      </c>
      <c r="E622" s="32">
        <v>734879702</v>
      </c>
      <c r="F622" s="32">
        <f>_xlfn.IFNA(VLOOKUP($A622,'311 &amp; 313 expiration'!A:C,2,FALSE),0)</f>
        <v>0</v>
      </c>
      <c r="G622" s="32">
        <f>_xlfn.IFNA(VLOOKUP($A622,'311 &amp; 313 expiration'!A:C,3,FALSE),0)</f>
        <v>0</v>
      </c>
      <c r="H622" s="33">
        <v>0.66690000000000005</v>
      </c>
      <c r="I622" s="33">
        <v>0.6169</v>
      </c>
      <c r="J622" s="33">
        <v>0.6169</v>
      </c>
      <c r="K622" s="33">
        <f t="shared" si="18"/>
        <v>0</v>
      </c>
      <c r="L622" s="33">
        <f t="shared" si="19"/>
        <v>0.66690000000000005</v>
      </c>
      <c r="M622" s="33">
        <v>5.0000000000000044E-2</v>
      </c>
      <c r="N622" s="33">
        <v>0</v>
      </c>
      <c r="O622" s="33">
        <v>0</v>
      </c>
    </row>
    <row r="623" spans="1:15" x14ac:dyDescent="0.3">
      <c r="A623">
        <v>152901</v>
      </c>
      <c r="B623" t="s">
        <v>625</v>
      </c>
      <c r="C623" s="32">
        <v>12958794053</v>
      </c>
      <c r="D623" s="32">
        <v>12958794053</v>
      </c>
      <c r="E623" s="32">
        <v>1781507758</v>
      </c>
      <c r="F623" s="32">
        <f>_xlfn.IFNA(VLOOKUP($A623,'311 &amp; 313 expiration'!A:C,2,FALSE),0)</f>
        <v>0</v>
      </c>
      <c r="G623" s="32">
        <f>_xlfn.IFNA(VLOOKUP($A623,'311 &amp; 313 expiration'!A:C,3,FALSE),0)</f>
        <v>0</v>
      </c>
      <c r="H623" s="33">
        <v>0.69220000000000004</v>
      </c>
      <c r="I623" s="33">
        <v>0.63219999999999998</v>
      </c>
      <c r="J623" s="33">
        <v>0.63219999999999998</v>
      </c>
      <c r="K623" s="33">
        <f t="shared" si="18"/>
        <v>0</v>
      </c>
      <c r="L623" s="33">
        <f t="shared" si="19"/>
        <v>0.69220000000000004</v>
      </c>
      <c r="M623" s="33">
        <v>6.0000000000000053E-2</v>
      </c>
      <c r="N623" s="33">
        <v>0</v>
      </c>
      <c r="O623" s="33">
        <v>0</v>
      </c>
    </row>
    <row r="624" spans="1:15" x14ac:dyDescent="0.3">
      <c r="A624">
        <v>152902</v>
      </c>
      <c r="B624" t="s">
        <v>626</v>
      </c>
      <c r="C624" s="32">
        <v>497340641</v>
      </c>
      <c r="D624" s="32">
        <v>497340641</v>
      </c>
      <c r="E624" s="32">
        <v>41357258</v>
      </c>
      <c r="F624" s="32">
        <f>_xlfn.IFNA(VLOOKUP($A624,'311 &amp; 313 expiration'!A:C,2,FALSE),0)</f>
        <v>0</v>
      </c>
      <c r="G624" s="32">
        <f>_xlfn.IFNA(VLOOKUP($A624,'311 &amp; 313 expiration'!A:C,3,FALSE),0)</f>
        <v>0</v>
      </c>
      <c r="H624" s="33">
        <v>0.74690000000000001</v>
      </c>
      <c r="I624" s="33">
        <v>0.6169</v>
      </c>
      <c r="J624" s="33">
        <v>0.6169</v>
      </c>
      <c r="K624" s="33">
        <f t="shared" si="18"/>
        <v>0</v>
      </c>
      <c r="L624" s="33">
        <f t="shared" si="19"/>
        <v>0.74690000000000001</v>
      </c>
      <c r="M624" s="33">
        <v>0.08</v>
      </c>
      <c r="N624" s="33">
        <v>0.05</v>
      </c>
      <c r="O624" s="33">
        <v>0</v>
      </c>
    </row>
    <row r="625" spans="1:15" x14ac:dyDescent="0.3">
      <c r="A625">
        <v>152903</v>
      </c>
      <c r="B625" t="s">
        <v>627</v>
      </c>
      <c r="C625" s="32">
        <v>541999114</v>
      </c>
      <c r="D625" s="32">
        <v>541999114</v>
      </c>
      <c r="E625" s="32">
        <v>67902926</v>
      </c>
      <c r="F625" s="32">
        <f>_xlfn.IFNA(VLOOKUP($A625,'311 &amp; 313 expiration'!A:C,2,FALSE),0)</f>
        <v>0</v>
      </c>
      <c r="G625" s="32">
        <f>_xlfn.IFNA(VLOOKUP($A625,'311 &amp; 313 expiration'!A:C,3,FALSE),0)</f>
        <v>0</v>
      </c>
      <c r="H625" s="33">
        <v>0.75519999999999998</v>
      </c>
      <c r="I625" s="33">
        <v>0.6169</v>
      </c>
      <c r="J625" s="33">
        <v>0.6169</v>
      </c>
      <c r="K625" s="33">
        <f t="shared" si="18"/>
        <v>0</v>
      </c>
      <c r="L625" s="33">
        <f t="shared" si="19"/>
        <v>0.75519999999999998</v>
      </c>
      <c r="M625" s="33">
        <v>0.08</v>
      </c>
      <c r="N625" s="33">
        <v>5.8299999999999977E-2</v>
      </c>
      <c r="O625" s="33">
        <v>0</v>
      </c>
    </row>
    <row r="626" spans="1:15" x14ac:dyDescent="0.3">
      <c r="A626">
        <v>152906</v>
      </c>
      <c r="B626" t="s">
        <v>628</v>
      </c>
      <c r="C626" s="32">
        <v>5420473119</v>
      </c>
      <c r="D626" s="32">
        <v>5420473119</v>
      </c>
      <c r="E626" s="32">
        <v>817858930</v>
      </c>
      <c r="F626" s="32">
        <f>_xlfn.IFNA(VLOOKUP($A626,'311 &amp; 313 expiration'!A:C,2,FALSE),0)</f>
        <v>0</v>
      </c>
      <c r="G626" s="32">
        <f>_xlfn.IFNA(VLOOKUP($A626,'311 &amp; 313 expiration'!A:C,3,FALSE),0)</f>
        <v>0</v>
      </c>
      <c r="H626" s="33">
        <v>0.66690000000000005</v>
      </c>
      <c r="I626" s="33">
        <v>0.6169</v>
      </c>
      <c r="J626" s="33">
        <v>0.6169</v>
      </c>
      <c r="K626" s="33">
        <f t="shared" si="18"/>
        <v>0</v>
      </c>
      <c r="L626" s="33">
        <f t="shared" si="19"/>
        <v>0.66690000000000005</v>
      </c>
      <c r="M626" s="33">
        <v>5.0000000000000044E-2</v>
      </c>
      <c r="N626" s="33">
        <v>0</v>
      </c>
      <c r="O626" s="33">
        <v>0</v>
      </c>
    </row>
    <row r="627" spans="1:15" x14ac:dyDescent="0.3">
      <c r="A627">
        <v>152907</v>
      </c>
      <c r="B627" t="s">
        <v>629</v>
      </c>
      <c r="C627" s="32">
        <v>6389748328</v>
      </c>
      <c r="D627" s="32">
        <v>6389748328</v>
      </c>
      <c r="E627" s="32">
        <v>996927984</v>
      </c>
      <c r="F627" s="32">
        <f>_xlfn.IFNA(VLOOKUP($A627,'311 &amp; 313 expiration'!A:C,2,FALSE),0)</f>
        <v>0</v>
      </c>
      <c r="G627" s="32">
        <f>_xlfn.IFNA(VLOOKUP($A627,'311 &amp; 313 expiration'!A:C,3,FALSE),0)</f>
        <v>0</v>
      </c>
      <c r="H627" s="33">
        <v>0.75670000000000004</v>
      </c>
      <c r="I627" s="33">
        <v>0.6169</v>
      </c>
      <c r="J627" s="33">
        <v>0.6169</v>
      </c>
      <c r="K627" s="33">
        <f t="shared" si="18"/>
        <v>0</v>
      </c>
      <c r="L627" s="33">
        <f t="shared" si="19"/>
        <v>0.75670000000000004</v>
      </c>
      <c r="M627" s="33">
        <v>0.08</v>
      </c>
      <c r="N627" s="33">
        <v>5.9800000000000034E-2</v>
      </c>
      <c r="O627" s="33">
        <v>0</v>
      </c>
    </row>
    <row r="628" spans="1:15" x14ac:dyDescent="0.3">
      <c r="A628">
        <v>152908</v>
      </c>
      <c r="B628" t="s">
        <v>630</v>
      </c>
      <c r="C628" s="32">
        <v>388357427</v>
      </c>
      <c r="D628" s="32">
        <v>388357427</v>
      </c>
      <c r="E628" s="32">
        <v>51498696</v>
      </c>
      <c r="F628" s="32">
        <f>_xlfn.IFNA(VLOOKUP($A628,'311 &amp; 313 expiration'!A:C,2,FALSE),0)</f>
        <v>0</v>
      </c>
      <c r="G628" s="32">
        <f>_xlfn.IFNA(VLOOKUP($A628,'311 &amp; 313 expiration'!A:C,3,FALSE),0)</f>
        <v>0</v>
      </c>
      <c r="H628" s="33">
        <v>0.75519999999999998</v>
      </c>
      <c r="I628" s="33">
        <v>0.6169</v>
      </c>
      <c r="J628" s="33">
        <v>0.6169</v>
      </c>
      <c r="K628" s="33">
        <f t="shared" si="18"/>
        <v>0</v>
      </c>
      <c r="L628" s="33">
        <f t="shared" si="19"/>
        <v>0.75519999999999998</v>
      </c>
      <c r="M628" s="33">
        <v>0.08</v>
      </c>
      <c r="N628" s="33">
        <v>5.8299999999999977E-2</v>
      </c>
      <c r="O628" s="33">
        <v>0</v>
      </c>
    </row>
    <row r="629" spans="1:15" x14ac:dyDescent="0.3">
      <c r="A629">
        <v>152909</v>
      </c>
      <c r="B629" t="s">
        <v>631</v>
      </c>
      <c r="C629" s="32">
        <v>530967921</v>
      </c>
      <c r="D629" s="32">
        <v>530967921</v>
      </c>
      <c r="E629" s="32">
        <v>89793146</v>
      </c>
      <c r="F629" s="32">
        <f>_xlfn.IFNA(VLOOKUP($A629,'311 &amp; 313 expiration'!A:C,2,FALSE),0)</f>
        <v>0</v>
      </c>
      <c r="G629" s="32">
        <f>_xlfn.IFNA(VLOOKUP($A629,'311 &amp; 313 expiration'!A:C,3,FALSE),0)</f>
        <v>0</v>
      </c>
      <c r="H629" s="33">
        <v>0.75519999999999998</v>
      </c>
      <c r="I629" s="33">
        <v>0.6169</v>
      </c>
      <c r="J629" s="33">
        <v>0.6169</v>
      </c>
      <c r="K629" s="33">
        <f t="shared" si="18"/>
        <v>0</v>
      </c>
      <c r="L629" s="33">
        <f t="shared" si="19"/>
        <v>0.75519999999999998</v>
      </c>
      <c r="M629" s="33">
        <v>0.08</v>
      </c>
      <c r="N629" s="33">
        <v>5.8299999999999977E-2</v>
      </c>
      <c r="O629" s="33">
        <v>0</v>
      </c>
    </row>
    <row r="630" spans="1:15" x14ac:dyDescent="0.3">
      <c r="A630">
        <v>152910</v>
      </c>
      <c r="B630" t="s">
        <v>632</v>
      </c>
      <c r="C630" s="32">
        <v>414214148</v>
      </c>
      <c r="D630" s="32">
        <v>414214148</v>
      </c>
      <c r="E630" s="32">
        <v>63078832</v>
      </c>
      <c r="F630" s="32">
        <f>_xlfn.IFNA(VLOOKUP($A630,'311 &amp; 313 expiration'!A:C,2,FALSE),0)</f>
        <v>0</v>
      </c>
      <c r="G630" s="32">
        <f>_xlfn.IFNA(VLOOKUP($A630,'311 &amp; 313 expiration'!A:C,3,FALSE),0)</f>
        <v>0</v>
      </c>
      <c r="H630" s="33">
        <v>0.78060000000000007</v>
      </c>
      <c r="I630" s="33">
        <v>0.63219999999999998</v>
      </c>
      <c r="J630" s="33">
        <v>0.63219999999999998</v>
      </c>
      <c r="K630" s="33">
        <f t="shared" si="18"/>
        <v>0</v>
      </c>
      <c r="L630" s="33">
        <f t="shared" si="19"/>
        <v>0.78060000000000007</v>
      </c>
      <c r="M630" s="33">
        <v>0.08</v>
      </c>
      <c r="N630" s="33">
        <v>6.8400000000000086E-2</v>
      </c>
      <c r="O630" s="33">
        <v>0</v>
      </c>
    </row>
    <row r="631" spans="1:15" x14ac:dyDescent="0.3">
      <c r="A631">
        <v>153903</v>
      </c>
      <c r="B631" t="s">
        <v>633</v>
      </c>
      <c r="C631" s="32">
        <v>153720743</v>
      </c>
      <c r="D631" s="32">
        <v>153720743</v>
      </c>
      <c r="E631" s="32">
        <v>7817186</v>
      </c>
      <c r="F631" s="32">
        <f>_xlfn.IFNA(VLOOKUP($A631,'311 &amp; 313 expiration'!A:C,2,FALSE),0)</f>
        <v>0</v>
      </c>
      <c r="G631" s="32">
        <f>_xlfn.IFNA(VLOOKUP($A631,'311 &amp; 313 expiration'!A:C,3,FALSE),0)</f>
        <v>0</v>
      </c>
      <c r="H631" s="33">
        <v>0.71720000000000006</v>
      </c>
      <c r="I631" s="33">
        <v>0.63219999999999998</v>
      </c>
      <c r="J631" s="33">
        <v>0.63219999999999998</v>
      </c>
      <c r="K631" s="33">
        <f t="shared" si="18"/>
        <v>0</v>
      </c>
      <c r="L631" s="33">
        <f t="shared" si="19"/>
        <v>0.71720000000000006</v>
      </c>
      <c r="M631" s="33">
        <v>0.08</v>
      </c>
      <c r="N631" s="33">
        <v>5.0000000000000738E-3</v>
      </c>
      <c r="O631" s="33">
        <v>0</v>
      </c>
    </row>
    <row r="632" spans="1:15" x14ac:dyDescent="0.3">
      <c r="A632">
        <v>153904</v>
      </c>
      <c r="B632" t="s">
        <v>634</v>
      </c>
      <c r="C632" s="32">
        <v>204252930</v>
      </c>
      <c r="D632" s="32">
        <v>204252930</v>
      </c>
      <c r="E632" s="32">
        <v>26200606</v>
      </c>
      <c r="F632" s="32">
        <f>_xlfn.IFNA(VLOOKUP($A632,'311 &amp; 313 expiration'!A:C,2,FALSE),0)</f>
        <v>0</v>
      </c>
      <c r="G632" s="32">
        <f>_xlfn.IFNA(VLOOKUP($A632,'311 &amp; 313 expiration'!A:C,3,FALSE),0)</f>
        <v>0</v>
      </c>
      <c r="H632" s="33">
        <v>0.77050000000000007</v>
      </c>
      <c r="I632" s="33">
        <v>0.63219999999999998</v>
      </c>
      <c r="J632" s="33">
        <v>0.63219999999999998</v>
      </c>
      <c r="K632" s="33">
        <f t="shared" si="18"/>
        <v>0</v>
      </c>
      <c r="L632" s="33">
        <f t="shared" si="19"/>
        <v>0.77050000000000007</v>
      </c>
      <c r="M632" s="33">
        <v>0.08</v>
      </c>
      <c r="N632" s="33">
        <v>5.8300000000000088E-2</v>
      </c>
      <c r="O632" s="33">
        <v>0</v>
      </c>
    </row>
    <row r="633" spans="1:15" x14ac:dyDescent="0.3">
      <c r="A633">
        <v>153905</v>
      </c>
      <c r="B633" t="s">
        <v>635</v>
      </c>
      <c r="C633" s="32">
        <v>237397494</v>
      </c>
      <c r="D633" s="32">
        <v>237397494</v>
      </c>
      <c r="E633" s="32">
        <v>29231158</v>
      </c>
      <c r="F633" s="32">
        <f>_xlfn.IFNA(VLOOKUP($A633,'311 &amp; 313 expiration'!A:C,2,FALSE),0)</f>
        <v>0</v>
      </c>
      <c r="G633" s="32">
        <f>_xlfn.IFNA(VLOOKUP($A633,'311 &amp; 313 expiration'!A:C,3,FALSE),0)</f>
        <v>0</v>
      </c>
      <c r="H633" s="33">
        <v>0.71560000000000001</v>
      </c>
      <c r="I633" s="33">
        <v>0.57730000000000004</v>
      </c>
      <c r="J633" s="33">
        <v>0.57730000000000004</v>
      </c>
      <c r="K633" s="33">
        <f t="shared" si="18"/>
        <v>0</v>
      </c>
      <c r="L633" s="33">
        <f t="shared" si="19"/>
        <v>0.71560000000000001</v>
      </c>
      <c r="M633" s="33">
        <v>0.08</v>
      </c>
      <c r="N633" s="33">
        <v>5.8299999999999977E-2</v>
      </c>
      <c r="O633" s="33">
        <v>0</v>
      </c>
    </row>
    <row r="634" spans="1:15" x14ac:dyDescent="0.3">
      <c r="A634">
        <v>153907</v>
      </c>
      <c r="B634" t="s">
        <v>636</v>
      </c>
      <c r="C634" s="32">
        <v>94593091</v>
      </c>
      <c r="D634" s="32">
        <v>94593091</v>
      </c>
      <c r="E634" s="32">
        <v>7941288</v>
      </c>
      <c r="F634" s="32">
        <f>_xlfn.IFNA(VLOOKUP($A634,'311 &amp; 313 expiration'!A:C,2,FALSE),0)</f>
        <v>0</v>
      </c>
      <c r="G634" s="32">
        <f>_xlfn.IFNA(VLOOKUP($A634,'311 &amp; 313 expiration'!A:C,3,FALSE),0)</f>
        <v>0</v>
      </c>
      <c r="H634" s="33">
        <v>0.77050000000000007</v>
      </c>
      <c r="I634" s="33">
        <v>0.63219999999999998</v>
      </c>
      <c r="J634" s="33">
        <v>0.63219999999999998</v>
      </c>
      <c r="K634" s="33">
        <f t="shared" si="18"/>
        <v>0</v>
      </c>
      <c r="L634" s="33">
        <f t="shared" si="19"/>
        <v>0.77050000000000007</v>
      </c>
      <c r="M634" s="33">
        <v>0.08</v>
      </c>
      <c r="N634" s="33">
        <v>5.8300000000000088E-2</v>
      </c>
      <c r="O634" s="33">
        <v>0</v>
      </c>
    </row>
    <row r="635" spans="1:15" x14ac:dyDescent="0.3">
      <c r="A635">
        <v>154901</v>
      </c>
      <c r="B635" t="s">
        <v>637</v>
      </c>
      <c r="C635" s="32">
        <v>1206476273</v>
      </c>
      <c r="D635" s="32">
        <v>1206476273</v>
      </c>
      <c r="E635" s="32">
        <v>134089798</v>
      </c>
      <c r="F635" s="32">
        <f>_xlfn.IFNA(VLOOKUP($A635,'311 &amp; 313 expiration'!A:C,2,FALSE),0)</f>
        <v>0</v>
      </c>
      <c r="G635" s="32">
        <f>_xlfn.IFNA(VLOOKUP($A635,'311 &amp; 313 expiration'!A:C,3,FALSE),0)</f>
        <v>0</v>
      </c>
      <c r="H635" s="33">
        <v>0.75519999999999998</v>
      </c>
      <c r="I635" s="33">
        <v>0.6169</v>
      </c>
      <c r="J635" s="33">
        <v>0.6169</v>
      </c>
      <c r="K635" s="33">
        <f t="shared" si="18"/>
        <v>0</v>
      </c>
      <c r="L635" s="33">
        <f t="shared" si="19"/>
        <v>0.75519999999999998</v>
      </c>
      <c r="M635" s="33">
        <v>0.08</v>
      </c>
      <c r="N635" s="33">
        <v>5.8299999999999977E-2</v>
      </c>
      <c r="O635" s="33">
        <v>0</v>
      </c>
    </row>
    <row r="636" spans="1:15" x14ac:dyDescent="0.3">
      <c r="A636">
        <v>154903</v>
      </c>
      <c r="B636" t="s">
        <v>638</v>
      </c>
      <c r="C636" s="32">
        <v>252484543</v>
      </c>
      <c r="D636" s="32">
        <v>252484543</v>
      </c>
      <c r="E636" s="32">
        <v>30468066</v>
      </c>
      <c r="F636" s="32">
        <f>_xlfn.IFNA(VLOOKUP($A636,'311 &amp; 313 expiration'!A:C,2,FALSE),0)</f>
        <v>0</v>
      </c>
      <c r="G636" s="32">
        <f>_xlfn.IFNA(VLOOKUP($A636,'311 &amp; 313 expiration'!A:C,3,FALSE),0)</f>
        <v>0</v>
      </c>
      <c r="H636" s="33">
        <v>0.72510000000000008</v>
      </c>
      <c r="I636" s="33">
        <v>0.63219999999999998</v>
      </c>
      <c r="J636" s="33">
        <v>0.63219999999999998</v>
      </c>
      <c r="K636" s="33">
        <f t="shared" si="18"/>
        <v>0</v>
      </c>
      <c r="L636" s="33">
        <f t="shared" si="19"/>
        <v>0.72510000000000008</v>
      </c>
      <c r="M636" s="33">
        <v>0.08</v>
      </c>
      <c r="N636" s="33">
        <v>1.2900000000000092E-2</v>
      </c>
      <c r="O636" s="33">
        <v>0</v>
      </c>
    </row>
    <row r="637" spans="1:15" x14ac:dyDescent="0.3">
      <c r="A637">
        <v>155901</v>
      </c>
      <c r="B637" t="s">
        <v>639</v>
      </c>
      <c r="C637" s="32">
        <v>781518679</v>
      </c>
      <c r="D637" s="32">
        <v>772223359</v>
      </c>
      <c r="E637" s="32">
        <v>117097714</v>
      </c>
      <c r="F637" s="32">
        <f>_xlfn.IFNA(VLOOKUP($A637,'311 &amp; 313 expiration'!A:C,2,FALSE),0)</f>
        <v>0</v>
      </c>
      <c r="G637" s="32">
        <f>_xlfn.IFNA(VLOOKUP($A637,'311 &amp; 313 expiration'!A:C,3,FALSE),0)</f>
        <v>0</v>
      </c>
      <c r="H637" s="33">
        <v>0.68220000000000003</v>
      </c>
      <c r="I637" s="33">
        <v>0.63219999999999998</v>
      </c>
      <c r="J637" s="33">
        <v>0.63219999999999998</v>
      </c>
      <c r="K637" s="33">
        <f t="shared" si="18"/>
        <v>0</v>
      </c>
      <c r="L637" s="33">
        <f t="shared" si="19"/>
        <v>0.68220000000000003</v>
      </c>
      <c r="M637" s="33">
        <v>5.0000000000000044E-2</v>
      </c>
      <c r="N637" s="33">
        <v>0</v>
      </c>
      <c r="O637" s="33">
        <v>0</v>
      </c>
    </row>
    <row r="638" spans="1:15" x14ac:dyDescent="0.3">
      <c r="A638">
        <v>156902</v>
      </c>
      <c r="B638" t="s">
        <v>640</v>
      </c>
      <c r="C638" s="32">
        <v>10073912255</v>
      </c>
      <c r="D638" s="32">
        <v>10069443733</v>
      </c>
      <c r="E638" s="32">
        <v>36865612</v>
      </c>
      <c r="F638" s="32">
        <f>_xlfn.IFNA(VLOOKUP($A638,'311 &amp; 313 expiration'!A:C,2,FALSE),0)</f>
        <v>48656357</v>
      </c>
      <c r="G638" s="32">
        <f>_xlfn.IFNA(VLOOKUP($A638,'311 &amp; 313 expiration'!A:C,3,FALSE),0)</f>
        <v>0</v>
      </c>
      <c r="H638" s="33">
        <v>0.64890000000000003</v>
      </c>
      <c r="I638" s="33">
        <v>0.56890000000000007</v>
      </c>
      <c r="J638" s="33">
        <v>0.56890000000000007</v>
      </c>
      <c r="K638" s="33">
        <f t="shared" si="18"/>
        <v>0</v>
      </c>
      <c r="L638" s="33">
        <f t="shared" si="19"/>
        <v>0.64890000000000003</v>
      </c>
      <c r="M638" s="33">
        <v>7.999999999999996E-2</v>
      </c>
      <c r="N638" s="33">
        <v>0</v>
      </c>
      <c r="O638" s="33">
        <v>0</v>
      </c>
    </row>
    <row r="639" spans="1:15" x14ac:dyDescent="0.3">
      <c r="A639">
        <v>156905</v>
      </c>
      <c r="B639" t="s">
        <v>641</v>
      </c>
      <c r="C639" s="32">
        <v>11033368261</v>
      </c>
      <c r="D639" s="32">
        <v>11032428726</v>
      </c>
      <c r="E639" s="32">
        <v>6012772</v>
      </c>
      <c r="F639" s="32">
        <f>_xlfn.IFNA(VLOOKUP($A639,'311 &amp; 313 expiration'!A:C,2,FALSE),0)</f>
        <v>0</v>
      </c>
      <c r="G639" s="32">
        <f>_xlfn.IFNA(VLOOKUP($A639,'311 &amp; 313 expiration'!A:C,3,FALSE),0)</f>
        <v>0</v>
      </c>
      <c r="H639" s="33">
        <v>0.64890000000000003</v>
      </c>
      <c r="I639" s="33">
        <v>0.56890000000000007</v>
      </c>
      <c r="J639" s="33">
        <v>0.56890000000000007</v>
      </c>
      <c r="K639" s="33">
        <f t="shared" si="18"/>
        <v>0</v>
      </c>
      <c r="L639" s="33">
        <f t="shared" si="19"/>
        <v>0.64890000000000003</v>
      </c>
      <c r="M639" s="33">
        <v>7.999999999999996E-2</v>
      </c>
      <c r="N639" s="33">
        <v>0</v>
      </c>
      <c r="O639" s="33">
        <v>0</v>
      </c>
    </row>
    <row r="640" spans="1:15" x14ac:dyDescent="0.3">
      <c r="A640">
        <v>157901</v>
      </c>
      <c r="B640" t="s">
        <v>642</v>
      </c>
      <c r="C640" s="32">
        <v>656740811</v>
      </c>
      <c r="D640" s="32">
        <v>656740811</v>
      </c>
      <c r="E640" s="32">
        <v>79120260</v>
      </c>
      <c r="F640" s="32">
        <f>_xlfn.IFNA(VLOOKUP($A640,'311 &amp; 313 expiration'!A:C,2,FALSE),0)</f>
        <v>0</v>
      </c>
      <c r="G640" s="32">
        <f>_xlfn.IFNA(VLOOKUP($A640,'311 &amp; 313 expiration'!A:C,3,FALSE),0)</f>
        <v>0</v>
      </c>
      <c r="H640" s="33">
        <v>0.74940000000000007</v>
      </c>
      <c r="I640" s="33">
        <v>0.63219999999999998</v>
      </c>
      <c r="J640" s="33">
        <v>0.63219999999999998</v>
      </c>
      <c r="K640" s="33">
        <f t="shared" si="18"/>
        <v>0</v>
      </c>
      <c r="L640" s="33">
        <f t="shared" si="19"/>
        <v>0.74940000000000007</v>
      </c>
      <c r="M640" s="33">
        <v>0.08</v>
      </c>
      <c r="N640" s="33">
        <v>3.720000000000008E-2</v>
      </c>
      <c r="O640" s="33">
        <v>0</v>
      </c>
    </row>
    <row r="641" spans="1:15" x14ac:dyDescent="0.3">
      <c r="A641">
        <v>158901</v>
      </c>
      <c r="B641" t="s">
        <v>643</v>
      </c>
      <c r="C641" s="32">
        <v>2471603190</v>
      </c>
      <c r="D641" s="32">
        <v>2471603190</v>
      </c>
      <c r="E641" s="32">
        <v>224940388</v>
      </c>
      <c r="F641" s="32">
        <f>_xlfn.IFNA(VLOOKUP($A641,'311 &amp; 313 expiration'!A:C,2,FALSE),0)</f>
        <v>0</v>
      </c>
      <c r="G641" s="32">
        <f>_xlfn.IFNA(VLOOKUP($A641,'311 &amp; 313 expiration'!A:C,3,FALSE),0)</f>
        <v>0</v>
      </c>
      <c r="H641" s="33">
        <v>0.7389</v>
      </c>
      <c r="I641" s="33">
        <v>0.56890000000000007</v>
      </c>
      <c r="J641" s="33">
        <v>0.56890000000000007</v>
      </c>
      <c r="K641" s="33">
        <f t="shared" si="18"/>
        <v>0</v>
      </c>
      <c r="L641" s="33">
        <f t="shared" si="19"/>
        <v>0.7389</v>
      </c>
      <c r="M641" s="33">
        <v>0.08</v>
      </c>
      <c r="N641" s="33">
        <v>8.9999999999999927E-2</v>
      </c>
      <c r="O641" s="33">
        <v>0</v>
      </c>
    </row>
    <row r="642" spans="1:15" x14ac:dyDescent="0.3">
      <c r="A642">
        <v>158902</v>
      </c>
      <c r="B642" t="s">
        <v>644</v>
      </c>
      <c r="C642" s="32">
        <v>1804135446</v>
      </c>
      <c r="D642" s="32">
        <v>1790274743</v>
      </c>
      <c r="E642" s="32">
        <v>72263380</v>
      </c>
      <c r="F642" s="32">
        <f>_xlfn.IFNA(VLOOKUP($A642,'311 &amp; 313 expiration'!A:C,2,FALSE),0)</f>
        <v>0</v>
      </c>
      <c r="G642" s="32">
        <f>_xlfn.IFNA(VLOOKUP($A642,'311 &amp; 313 expiration'!A:C,3,FALSE),0)</f>
        <v>0</v>
      </c>
      <c r="H642" s="33">
        <v>0.64240000000000008</v>
      </c>
      <c r="I642" s="33">
        <v>0.59240000000000004</v>
      </c>
      <c r="J642" s="33">
        <v>0.59240000000000004</v>
      </c>
      <c r="K642" s="33">
        <f t="shared" si="18"/>
        <v>0</v>
      </c>
      <c r="L642" s="33">
        <f t="shared" si="19"/>
        <v>0.64240000000000008</v>
      </c>
      <c r="M642" s="33">
        <v>5.0000000000000044E-2</v>
      </c>
      <c r="N642" s="33">
        <v>0</v>
      </c>
      <c r="O642" s="33">
        <v>0</v>
      </c>
    </row>
    <row r="643" spans="1:15" x14ac:dyDescent="0.3">
      <c r="A643">
        <v>158904</v>
      </c>
      <c r="B643" t="s">
        <v>645</v>
      </c>
      <c r="C643" s="32">
        <v>498456522</v>
      </c>
      <c r="D643" s="32">
        <v>488946759</v>
      </c>
      <c r="E643" s="32">
        <v>41704308</v>
      </c>
      <c r="F643" s="32">
        <f>_xlfn.IFNA(VLOOKUP($A643,'311 &amp; 313 expiration'!A:C,2,FALSE),0)</f>
        <v>0</v>
      </c>
      <c r="G643" s="32">
        <f>_xlfn.IFNA(VLOOKUP($A643,'311 &amp; 313 expiration'!A:C,3,FALSE),0)</f>
        <v>0</v>
      </c>
      <c r="H643" s="33">
        <v>0.64160000000000006</v>
      </c>
      <c r="I643" s="33">
        <v>0.59160000000000001</v>
      </c>
      <c r="J643" s="33">
        <v>0.59160000000000001</v>
      </c>
      <c r="K643" s="33">
        <f t="shared" ref="K643:K706" si="20">J643-I643</f>
        <v>0</v>
      </c>
      <c r="L643" s="33">
        <f t="shared" ref="L643:L706" si="21">H643-K643</f>
        <v>0.64160000000000006</v>
      </c>
      <c r="M643" s="33">
        <v>5.0000000000000044E-2</v>
      </c>
      <c r="N643" s="33">
        <v>0</v>
      </c>
      <c r="O643" s="33">
        <v>0</v>
      </c>
    </row>
    <row r="644" spans="1:15" x14ac:dyDescent="0.3">
      <c r="A644">
        <v>158905</v>
      </c>
      <c r="B644" t="s">
        <v>646</v>
      </c>
      <c r="C644" s="32">
        <v>2343449433</v>
      </c>
      <c r="D644" s="32">
        <v>2322206402</v>
      </c>
      <c r="E644" s="32">
        <v>126067548</v>
      </c>
      <c r="F644" s="32">
        <f>_xlfn.IFNA(VLOOKUP($A644,'311 &amp; 313 expiration'!A:C,2,FALSE),0)</f>
        <v>0</v>
      </c>
      <c r="G644" s="32">
        <f>_xlfn.IFNA(VLOOKUP($A644,'311 &amp; 313 expiration'!A:C,3,FALSE),0)</f>
        <v>0</v>
      </c>
      <c r="H644" s="33">
        <v>0.66690000000000005</v>
      </c>
      <c r="I644" s="33">
        <v>0.6169</v>
      </c>
      <c r="J644" s="33">
        <v>0.6169</v>
      </c>
      <c r="K644" s="33">
        <f t="shared" si="20"/>
        <v>0</v>
      </c>
      <c r="L644" s="33">
        <f t="shared" si="21"/>
        <v>0.66690000000000005</v>
      </c>
      <c r="M644" s="33">
        <v>5.0000000000000044E-2</v>
      </c>
      <c r="N644" s="33">
        <v>0</v>
      </c>
      <c r="O644" s="33">
        <v>0</v>
      </c>
    </row>
    <row r="645" spans="1:15" x14ac:dyDescent="0.3">
      <c r="A645">
        <v>158906</v>
      </c>
      <c r="B645" t="s">
        <v>647</v>
      </c>
      <c r="C645" s="32">
        <v>2886358168</v>
      </c>
      <c r="D645" s="32">
        <v>2856072955</v>
      </c>
      <c r="E645" s="32">
        <v>152798386</v>
      </c>
      <c r="F645" s="32">
        <f>_xlfn.IFNA(VLOOKUP($A645,'311 &amp; 313 expiration'!A:C,2,FALSE),0)</f>
        <v>0</v>
      </c>
      <c r="G645" s="32">
        <f>_xlfn.IFNA(VLOOKUP($A645,'311 &amp; 313 expiration'!A:C,3,FALSE),0)</f>
        <v>0</v>
      </c>
      <c r="H645" s="33">
        <v>0.66690000000000005</v>
      </c>
      <c r="I645" s="33">
        <v>0.6169</v>
      </c>
      <c r="J645" s="33">
        <v>0.6169</v>
      </c>
      <c r="K645" s="33">
        <f t="shared" si="20"/>
        <v>0</v>
      </c>
      <c r="L645" s="33">
        <f t="shared" si="21"/>
        <v>0.66690000000000005</v>
      </c>
      <c r="M645" s="33">
        <v>5.0000000000000044E-2</v>
      </c>
      <c r="N645" s="33">
        <v>0</v>
      </c>
      <c r="O645" s="33">
        <v>0</v>
      </c>
    </row>
    <row r="646" spans="1:15" x14ac:dyDescent="0.3">
      <c r="A646">
        <v>159901</v>
      </c>
      <c r="B646" t="s">
        <v>648</v>
      </c>
      <c r="C646" s="32">
        <v>3898804046</v>
      </c>
      <c r="D646" s="32">
        <v>3898804046</v>
      </c>
      <c r="E646" s="32">
        <v>523810054</v>
      </c>
      <c r="F646" s="32">
        <f>_xlfn.IFNA(VLOOKUP($A646,'311 &amp; 313 expiration'!A:C,2,FALSE),0)</f>
        <v>0</v>
      </c>
      <c r="G646" s="32">
        <f>_xlfn.IFNA(VLOOKUP($A646,'311 &amp; 313 expiration'!A:C,3,FALSE),0)</f>
        <v>0</v>
      </c>
      <c r="H646" s="33">
        <v>0.75530000000000008</v>
      </c>
      <c r="I646" s="33">
        <v>0.6169</v>
      </c>
      <c r="J646" s="33">
        <v>0.6169</v>
      </c>
      <c r="K646" s="33">
        <f t="shared" si="20"/>
        <v>0</v>
      </c>
      <c r="L646" s="33">
        <f t="shared" si="21"/>
        <v>0.75530000000000008</v>
      </c>
      <c r="M646" s="33">
        <v>0.08</v>
      </c>
      <c r="N646" s="33">
        <v>5.8400000000000077E-2</v>
      </c>
      <c r="O646" s="33">
        <v>0</v>
      </c>
    </row>
    <row r="647" spans="1:15" x14ac:dyDescent="0.3">
      <c r="A647">
        <v>160901</v>
      </c>
      <c r="B647" t="s">
        <v>649</v>
      </c>
      <c r="C647" s="32">
        <v>561862472</v>
      </c>
      <c r="D647" s="32">
        <v>561862472</v>
      </c>
      <c r="E647" s="32">
        <v>57504644</v>
      </c>
      <c r="F647" s="32">
        <f>_xlfn.IFNA(VLOOKUP($A647,'311 &amp; 313 expiration'!A:C,2,FALSE),0)</f>
        <v>0</v>
      </c>
      <c r="G647" s="32">
        <f>_xlfn.IFNA(VLOOKUP($A647,'311 &amp; 313 expiration'!A:C,3,FALSE),0)</f>
        <v>0</v>
      </c>
      <c r="H647" s="33">
        <v>0.68220000000000003</v>
      </c>
      <c r="I647" s="33">
        <v>0.63219999999999998</v>
      </c>
      <c r="J647" s="33">
        <v>0.63219999999999998</v>
      </c>
      <c r="K647" s="33">
        <f t="shared" si="20"/>
        <v>0</v>
      </c>
      <c r="L647" s="33">
        <f t="shared" si="21"/>
        <v>0.68220000000000003</v>
      </c>
      <c r="M647" s="33">
        <v>5.0000000000000044E-2</v>
      </c>
      <c r="N647" s="33">
        <v>0</v>
      </c>
      <c r="O647" s="33">
        <v>0</v>
      </c>
    </row>
    <row r="648" spans="1:15" x14ac:dyDescent="0.3">
      <c r="A648">
        <v>160904</v>
      </c>
      <c r="B648" t="s">
        <v>650</v>
      </c>
      <c r="C648" s="32">
        <v>245510314</v>
      </c>
      <c r="D648" s="32">
        <v>245510314</v>
      </c>
      <c r="E648" s="32">
        <v>11855592</v>
      </c>
      <c r="F648" s="32">
        <f>_xlfn.IFNA(VLOOKUP($A648,'311 &amp; 313 expiration'!A:C,2,FALSE),0)</f>
        <v>0</v>
      </c>
      <c r="G648" s="32">
        <f>_xlfn.IFNA(VLOOKUP($A648,'311 &amp; 313 expiration'!A:C,3,FALSE),0)</f>
        <v>0</v>
      </c>
      <c r="H648" s="33">
        <v>0.64890000000000003</v>
      </c>
      <c r="I648" s="33">
        <v>0.56890000000000007</v>
      </c>
      <c r="J648" s="33">
        <v>0.56890000000000007</v>
      </c>
      <c r="K648" s="33">
        <f t="shared" si="20"/>
        <v>0</v>
      </c>
      <c r="L648" s="33">
        <f t="shared" si="21"/>
        <v>0.64890000000000003</v>
      </c>
      <c r="M648" s="33">
        <v>7.999999999999996E-2</v>
      </c>
      <c r="N648" s="33">
        <v>0</v>
      </c>
      <c r="O648" s="33">
        <v>0</v>
      </c>
    </row>
    <row r="649" spans="1:15" x14ac:dyDescent="0.3">
      <c r="A649">
        <v>160905</v>
      </c>
      <c r="B649" t="s">
        <v>651</v>
      </c>
      <c r="C649" s="32">
        <v>209691112</v>
      </c>
      <c r="D649" s="32">
        <v>209691112</v>
      </c>
      <c r="E649" s="32">
        <v>3380070</v>
      </c>
      <c r="F649" s="32">
        <f>_xlfn.IFNA(VLOOKUP($A649,'311 &amp; 313 expiration'!A:C,2,FALSE),0)</f>
        <v>0</v>
      </c>
      <c r="G649" s="32">
        <f>_xlfn.IFNA(VLOOKUP($A649,'311 &amp; 313 expiration'!A:C,3,FALSE),0)</f>
        <v>0</v>
      </c>
      <c r="H649" s="33">
        <v>0.67230000000000001</v>
      </c>
      <c r="I649" s="33">
        <v>0.56890000000000007</v>
      </c>
      <c r="J649" s="33">
        <v>0.56890000000000007</v>
      </c>
      <c r="K649" s="33">
        <f t="shared" si="20"/>
        <v>0</v>
      </c>
      <c r="L649" s="33">
        <f t="shared" si="21"/>
        <v>0.67230000000000001</v>
      </c>
      <c r="M649" s="33">
        <v>0.08</v>
      </c>
      <c r="N649" s="33">
        <v>2.3399999999999935E-2</v>
      </c>
      <c r="O649" s="33">
        <v>0</v>
      </c>
    </row>
    <row r="650" spans="1:15" x14ac:dyDescent="0.3">
      <c r="A650">
        <v>161901</v>
      </c>
      <c r="B650" t="s">
        <v>652</v>
      </c>
      <c r="C650" s="32">
        <v>327248333</v>
      </c>
      <c r="D650" s="32">
        <v>327248333</v>
      </c>
      <c r="E650" s="32">
        <v>59138068</v>
      </c>
      <c r="F650" s="32">
        <f>_xlfn.IFNA(VLOOKUP($A650,'311 &amp; 313 expiration'!A:C,2,FALSE),0)</f>
        <v>0</v>
      </c>
      <c r="G650" s="32">
        <f>_xlfn.IFNA(VLOOKUP($A650,'311 &amp; 313 expiration'!A:C,3,FALSE),0)</f>
        <v>0</v>
      </c>
      <c r="H650" s="33">
        <v>0.75519999999999998</v>
      </c>
      <c r="I650" s="33">
        <v>0.6169</v>
      </c>
      <c r="J650" s="33">
        <v>0.6169</v>
      </c>
      <c r="K650" s="33">
        <f t="shared" si="20"/>
        <v>0</v>
      </c>
      <c r="L650" s="33">
        <f t="shared" si="21"/>
        <v>0.75519999999999998</v>
      </c>
      <c r="M650" s="33">
        <v>0.08</v>
      </c>
      <c r="N650" s="33">
        <v>5.8299999999999977E-2</v>
      </c>
      <c r="O650" s="33">
        <v>0</v>
      </c>
    </row>
    <row r="651" spans="1:15" x14ac:dyDescent="0.3">
      <c r="A651">
        <v>161903</v>
      </c>
      <c r="B651" t="s">
        <v>162</v>
      </c>
      <c r="C651" s="32">
        <v>8015035564</v>
      </c>
      <c r="D651" s="32">
        <v>8015035564</v>
      </c>
      <c r="E651" s="32">
        <v>1030443872</v>
      </c>
      <c r="F651" s="32">
        <f>_xlfn.IFNA(VLOOKUP($A651,'311 &amp; 313 expiration'!A:C,2,FALSE),0)</f>
        <v>0</v>
      </c>
      <c r="G651" s="32">
        <f>_xlfn.IFNA(VLOOKUP($A651,'311 &amp; 313 expiration'!A:C,3,FALSE),0)</f>
        <v>0</v>
      </c>
      <c r="H651" s="33">
        <v>0.69690000000000007</v>
      </c>
      <c r="I651" s="33">
        <v>0.6169</v>
      </c>
      <c r="J651" s="33">
        <v>0.6169</v>
      </c>
      <c r="K651" s="33">
        <f t="shared" si="20"/>
        <v>0</v>
      </c>
      <c r="L651" s="33">
        <f t="shared" si="21"/>
        <v>0.69690000000000007</v>
      </c>
      <c r="M651" s="33">
        <v>0.08</v>
      </c>
      <c r="N651" s="33">
        <v>6.9388939039072284E-17</v>
      </c>
      <c r="O651" s="33">
        <v>0</v>
      </c>
    </row>
    <row r="652" spans="1:15" x14ac:dyDescent="0.3">
      <c r="A652">
        <v>161906</v>
      </c>
      <c r="B652" t="s">
        <v>653</v>
      </c>
      <c r="C652" s="32">
        <v>1538777121</v>
      </c>
      <c r="D652" s="32">
        <v>1538777121</v>
      </c>
      <c r="E652" s="32">
        <v>137597408</v>
      </c>
      <c r="F652" s="32">
        <f>_xlfn.IFNA(VLOOKUP($A652,'311 &amp; 313 expiration'!A:C,2,FALSE),0)</f>
        <v>0</v>
      </c>
      <c r="G652" s="32">
        <f>_xlfn.IFNA(VLOOKUP($A652,'311 &amp; 313 expiration'!A:C,3,FALSE),0)</f>
        <v>0</v>
      </c>
      <c r="H652" s="33">
        <v>0.75519999999999998</v>
      </c>
      <c r="I652" s="33">
        <v>0.6169</v>
      </c>
      <c r="J652" s="33">
        <v>0.6169</v>
      </c>
      <c r="K652" s="33">
        <f t="shared" si="20"/>
        <v>0</v>
      </c>
      <c r="L652" s="33">
        <f t="shared" si="21"/>
        <v>0.75519999999999998</v>
      </c>
      <c r="M652" s="33">
        <v>0.08</v>
      </c>
      <c r="N652" s="33">
        <v>5.8299999999999977E-2</v>
      </c>
      <c r="O652" s="33">
        <v>0</v>
      </c>
    </row>
    <row r="653" spans="1:15" x14ac:dyDescent="0.3">
      <c r="A653">
        <v>161907</v>
      </c>
      <c r="B653" t="s">
        <v>654</v>
      </c>
      <c r="C653" s="32">
        <v>925360255</v>
      </c>
      <c r="D653" s="32">
        <v>925360255</v>
      </c>
      <c r="E653" s="32">
        <v>194919918</v>
      </c>
      <c r="F653" s="32">
        <f>_xlfn.IFNA(VLOOKUP($A653,'311 &amp; 313 expiration'!A:C,2,FALSE),0)</f>
        <v>0</v>
      </c>
      <c r="G653" s="32">
        <f>_xlfn.IFNA(VLOOKUP($A653,'311 &amp; 313 expiration'!A:C,3,FALSE),0)</f>
        <v>0</v>
      </c>
      <c r="H653" s="33">
        <v>0.75519999999999998</v>
      </c>
      <c r="I653" s="33">
        <v>0.6169</v>
      </c>
      <c r="J653" s="33">
        <v>0.6169</v>
      </c>
      <c r="K653" s="33">
        <f t="shared" si="20"/>
        <v>0</v>
      </c>
      <c r="L653" s="33">
        <f t="shared" si="21"/>
        <v>0.75519999999999998</v>
      </c>
      <c r="M653" s="33">
        <v>0.08</v>
      </c>
      <c r="N653" s="33">
        <v>5.8299999999999977E-2</v>
      </c>
      <c r="O653" s="33">
        <v>0</v>
      </c>
    </row>
    <row r="654" spans="1:15" x14ac:dyDescent="0.3">
      <c r="A654">
        <v>161908</v>
      </c>
      <c r="B654" t="s">
        <v>655</v>
      </c>
      <c r="C654" s="32">
        <v>263266458</v>
      </c>
      <c r="D654" s="32">
        <v>263266458</v>
      </c>
      <c r="E654" s="32">
        <v>31704976</v>
      </c>
      <c r="F654" s="32">
        <f>_xlfn.IFNA(VLOOKUP($A654,'311 &amp; 313 expiration'!A:C,2,FALSE),0)</f>
        <v>0</v>
      </c>
      <c r="G654" s="32">
        <f>_xlfn.IFNA(VLOOKUP($A654,'311 &amp; 313 expiration'!A:C,3,FALSE),0)</f>
        <v>0</v>
      </c>
      <c r="H654" s="33">
        <v>0.66690000000000005</v>
      </c>
      <c r="I654" s="33">
        <v>0.6169</v>
      </c>
      <c r="J654" s="33">
        <v>0.6169</v>
      </c>
      <c r="K654" s="33">
        <f t="shared" si="20"/>
        <v>0</v>
      </c>
      <c r="L654" s="33">
        <f t="shared" si="21"/>
        <v>0.66690000000000005</v>
      </c>
      <c r="M654" s="33">
        <v>5.0000000000000044E-2</v>
      </c>
      <c r="N654" s="33">
        <v>0</v>
      </c>
      <c r="O654" s="33">
        <v>0</v>
      </c>
    </row>
    <row r="655" spans="1:15" x14ac:dyDescent="0.3">
      <c r="A655">
        <v>161909</v>
      </c>
      <c r="B655" t="s">
        <v>656</v>
      </c>
      <c r="C655" s="32">
        <v>828405449</v>
      </c>
      <c r="D655" s="32">
        <v>828405449</v>
      </c>
      <c r="E655" s="32">
        <v>99258824</v>
      </c>
      <c r="F655" s="32">
        <f>_xlfn.IFNA(VLOOKUP($A655,'311 &amp; 313 expiration'!A:C,2,FALSE),0)</f>
        <v>0</v>
      </c>
      <c r="G655" s="32">
        <f>_xlfn.IFNA(VLOOKUP($A655,'311 &amp; 313 expiration'!A:C,3,FALSE),0)</f>
        <v>0</v>
      </c>
      <c r="H655" s="33">
        <v>0.66690000000000005</v>
      </c>
      <c r="I655" s="33">
        <v>0.6169</v>
      </c>
      <c r="J655" s="33">
        <v>0.6169</v>
      </c>
      <c r="K655" s="33">
        <f t="shared" si="20"/>
        <v>0</v>
      </c>
      <c r="L655" s="33">
        <f t="shared" si="21"/>
        <v>0.66690000000000005</v>
      </c>
      <c r="M655" s="33">
        <v>5.0000000000000044E-2</v>
      </c>
      <c r="N655" s="33">
        <v>0</v>
      </c>
      <c r="O655" s="33">
        <v>0</v>
      </c>
    </row>
    <row r="656" spans="1:15" x14ac:dyDescent="0.3">
      <c r="A656">
        <v>161910</v>
      </c>
      <c r="B656" t="s">
        <v>657</v>
      </c>
      <c r="C656" s="32">
        <v>328141227</v>
      </c>
      <c r="D656" s="32">
        <v>328141227</v>
      </c>
      <c r="E656" s="32">
        <v>68245064</v>
      </c>
      <c r="F656" s="32">
        <f>_xlfn.IFNA(VLOOKUP($A656,'311 &amp; 313 expiration'!A:C,2,FALSE),0)</f>
        <v>0</v>
      </c>
      <c r="G656" s="32">
        <f>_xlfn.IFNA(VLOOKUP($A656,'311 &amp; 313 expiration'!A:C,3,FALSE),0)</f>
        <v>0</v>
      </c>
      <c r="H656" s="33">
        <v>0.75519999999999998</v>
      </c>
      <c r="I656" s="33">
        <v>0.6169</v>
      </c>
      <c r="J656" s="33">
        <v>0.6169</v>
      </c>
      <c r="K656" s="33">
        <f t="shared" si="20"/>
        <v>0</v>
      </c>
      <c r="L656" s="33">
        <f t="shared" si="21"/>
        <v>0.75519999999999998</v>
      </c>
      <c r="M656" s="33">
        <v>0.08</v>
      </c>
      <c r="N656" s="33">
        <v>5.8299999999999977E-2</v>
      </c>
      <c r="O656" s="33">
        <v>0</v>
      </c>
    </row>
    <row r="657" spans="1:15" x14ac:dyDescent="0.3">
      <c r="A657">
        <v>161912</v>
      </c>
      <c r="B657" t="s">
        <v>658</v>
      </c>
      <c r="C657" s="32">
        <v>489603190</v>
      </c>
      <c r="D657" s="32">
        <v>483151458</v>
      </c>
      <c r="E657" s="32">
        <v>51967076</v>
      </c>
      <c r="F657" s="32">
        <f>_xlfn.IFNA(VLOOKUP($A657,'311 &amp; 313 expiration'!A:C,2,FALSE),0)</f>
        <v>0</v>
      </c>
      <c r="G657" s="32">
        <f>_xlfn.IFNA(VLOOKUP($A657,'311 &amp; 313 expiration'!A:C,3,FALSE),0)</f>
        <v>0</v>
      </c>
      <c r="H657" s="33">
        <v>0.66690000000000005</v>
      </c>
      <c r="I657" s="33">
        <v>0.6169</v>
      </c>
      <c r="J657" s="33">
        <v>0.6169</v>
      </c>
      <c r="K657" s="33">
        <f t="shared" si="20"/>
        <v>0</v>
      </c>
      <c r="L657" s="33">
        <f t="shared" si="21"/>
        <v>0.66690000000000005</v>
      </c>
      <c r="M657" s="33">
        <v>5.0000000000000044E-2</v>
      </c>
      <c r="N657" s="33">
        <v>0</v>
      </c>
      <c r="O657" s="33">
        <v>0</v>
      </c>
    </row>
    <row r="658" spans="1:15" x14ac:dyDescent="0.3">
      <c r="A658">
        <v>161914</v>
      </c>
      <c r="B658" t="s">
        <v>659</v>
      </c>
      <c r="C658" s="32">
        <v>8455188993</v>
      </c>
      <c r="D658" s="32">
        <v>8455188993</v>
      </c>
      <c r="E658" s="32">
        <v>891344912</v>
      </c>
      <c r="F658" s="32">
        <f>_xlfn.IFNA(VLOOKUP($A658,'311 &amp; 313 expiration'!A:C,2,FALSE),0)</f>
        <v>0</v>
      </c>
      <c r="G658" s="32">
        <f>_xlfn.IFNA(VLOOKUP($A658,'311 &amp; 313 expiration'!A:C,3,FALSE),0)</f>
        <v>0</v>
      </c>
      <c r="H658" s="33">
        <v>0.76640000000000008</v>
      </c>
      <c r="I658" s="33">
        <v>0.62809999999999999</v>
      </c>
      <c r="J658" s="33">
        <v>0.62809999999999999</v>
      </c>
      <c r="K658" s="33">
        <f t="shared" si="20"/>
        <v>0</v>
      </c>
      <c r="L658" s="33">
        <f t="shared" si="21"/>
        <v>0.76640000000000008</v>
      </c>
      <c r="M658" s="33">
        <v>0.08</v>
      </c>
      <c r="N658" s="33">
        <v>5.8300000000000088E-2</v>
      </c>
      <c r="O658" s="33">
        <v>0</v>
      </c>
    </row>
    <row r="659" spans="1:15" x14ac:dyDescent="0.3">
      <c r="A659">
        <v>161916</v>
      </c>
      <c r="B659" t="s">
        <v>660</v>
      </c>
      <c r="C659" s="32">
        <v>682122381</v>
      </c>
      <c r="D659" s="32">
        <v>682122381</v>
      </c>
      <c r="E659" s="32">
        <v>152542462</v>
      </c>
      <c r="F659" s="32">
        <f>_xlfn.IFNA(VLOOKUP($A659,'311 &amp; 313 expiration'!A:C,2,FALSE),0)</f>
        <v>0</v>
      </c>
      <c r="G659" s="32">
        <f>_xlfn.IFNA(VLOOKUP($A659,'311 &amp; 313 expiration'!A:C,3,FALSE),0)</f>
        <v>0</v>
      </c>
      <c r="H659" s="33">
        <v>0.69690000000000007</v>
      </c>
      <c r="I659" s="33">
        <v>0.6169</v>
      </c>
      <c r="J659" s="33">
        <v>0.6169</v>
      </c>
      <c r="K659" s="33">
        <f t="shared" si="20"/>
        <v>0</v>
      </c>
      <c r="L659" s="33">
        <f t="shared" si="21"/>
        <v>0.69690000000000007</v>
      </c>
      <c r="M659" s="33">
        <v>0.08</v>
      </c>
      <c r="N659" s="33">
        <v>6.9388939039072284E-17</v>
      </c>
      <c r="O659" s="33">
        <v>0</v>
      </c>
    </row>
    <row r="660" spans="1:15" x14ac:dyDescent="0.3">
      <c r="A660">
        <v>161918</v>
      </c>
      <c r="B660" t="s">
        <v>661</v>
      </c>
      <c r="C660" s="32">
        <v>220786920</v>
      </c>
      <c r="D660" s="32">
        <v>220786920</v>
      </c>
      <c r="E660" s="32">
        <v>53472096</v>
      </c>
      <c r="F660" s="32">
        <f>_xlfn.IFNA(VLOOKUP($A660,'311 &amp; 313 expiration'!A:C,2,FALSE),0)</f>
        <v>0</v>
      </c>
      <c r="G660" s="32">
        <f>_xlfn.IFNA(VLOOKUP($A660,'311 &amp; 313 expiration'!A:C,3,FALSE),0)</f>
        <v>0</v>
      </c>
      <c r="H660" s="33">
        <v>0.73920000000000008</v>
      </c>
      <c r="I660" s="33">
        <v>0.60089999999999999</v>
      </c>
      <c r="J660" s="33">
        <v>0.60089999999999999</v>
      </c>
      <c r="K660" s="33">
        <f t="shared" si="20"/>
        <v>0</v>
      </c>
      <c r="L660" s="33">
        <f t="shared" si="21"/>
        <v>0.73920000000000008</v>
      </c>
      <c r="M660" s="33">
        <v>0.08</v>
      </c>
      <c r="N660" s="33">
        <v>5.8300000000000088E-2</v>
      </c>
      <c r="O660" s="33">
        <v>0</v>
      </c>
    </row>
    <row r="661" spans="1:15" x14ac:dyDescent="0.3">
      <c r="A661">
        <v>161919</v>
      </c>
      <c r="B661" t="s">
        <v>662</v>
      </c>
      <c r="C661" s="32">
        <v>306861313</v>
      </c>
      <c r="D661" s="32">
        <v>306861313</v>
      </c>
      <c r="E661" s="32">
        <v>58826062</v>
      </c>
      <c r="F661" s="32">
        <f>_xlfn.IFNA(VLOOKUP($A661,'311 &amp; 313 expiration'!A:C,2,FALSE),0)</f>
        <v>0</v>
      </c>
      <c r="G661" s="32">
        <f>_xlfn.IFNA(VLOOKUP($A661,'311 &amp; 313 expiration'!A:C,3,FALSE),0)</f>
        <v>0</v>
      </c>
      <c r="H661" s="33">
        <v>0.70720000000000005</v>
      </c>
      <c r="I661" s="33">
        <v>0.56890000000000007</v>
      </c>
      <c r="J661" s="33">
        <v>0.56890000000000007</v>
      </c>
      <c r="K661" s="33">
        <f t="shared" si="20"/>
        <v>0</v>
      </c>
      <c r="L661" s="33">
        <f t="shared" si="21"/>
        <v>0.70720000000000005</v>
      </c>
      <c r="M661" s="33">
        <v>0.08</v>
      </c>
      <c r="N661" s="33">
        <v>5.8299999999999977E-2</v>
      </c>
      <c r="O661" s="33">
        <v>0</v>
      </c>
    </row>
    <row r="662" spans="1:15" x14ac:dyDescent="0.3">
      <c r="A662">
        <v>161920</v>
      </c>
      <c r="B662" t="s">
        <v>663</v>
      </c>
      <c r="C662" s="32">
        <v>1297055287</v>
      </c>
      <c r="D662" s="32">
        <v>1297055287</v>
      </c>
      <c r="E662" s="32">
        <v>331618468</v>
      </c>
      <c r="F662" s="32">
        <f>_xlfn.IFNA(VLOOKUP($A662,'311 &amp; 313 expiration'!A:C,2,FALSE),0)</f>
        <v>0</v>
      </c>
      <c r="G662" s="32">
        <f>_xlfn.IFNA(VLOOKUP($A662,'311 &amp; 313 expiration'!A:C,3,FALSE),0)</f>
        <v>0</v>
      </c>
      <c r="H662" s="33">
        <v>0.72689999999999999</v>
      </c>
      <c r="I662" s="33">
        <v>0.6169</v>
      </c>
      <c r="J662" s="33">
        <v>0.6169</v>
      </c>
      <c r="K662" s="33">
        <f t="shared" si="20"/>
        <v>0</v>
      </c>
      <c r="L662" s="33">
        <f t="shared" si="21"/>
        <v>0.72689999999999999</v>
      </c>
      <c r="M662" s="33">
        <v>0.08</v>
      </c>
      <c r="N662" s="33">
        <v>2.9999999999999985E-2</v>
      </c>
      <c r="O662" s="33">
        <v>0</v>
      </c>
    </row>
    <row r="663" spans="1:15" x14ac:dyDescent="0.3">
      <c r="A663">
        <v>161921</v>
      </c>
      <c r="B663" t="s">
        <v>664</v>
      </c>
      <c r="C663" s="32">
        <v>1079818068</v>
      </c>
      <c r="D663" s="32">
        <v>1079818068</v>
      </c>
      <c r="E663" s="32">
        <v>179462606</v>
      </c>
      <c r="F663" s="32">
        <f>_xlfn.IFNA(VLOOKUP($A663,'311 &amp; 313 expiration'!A:C,2,FALSE),0)</f>
        <v>0</v>
      </c>
      <c r="G663" s="32">
        <f>_xlfn.IFNA(VLOOKUP($A663,'311 &amp; 313 expiration'!A:C,3,FALSE),0)</f>
        <v>0</v>
      </c>
      <c r="H663" s="33">
        <v>0.75519999999999998</v>
      </c>
      <c r="I663" s="33">
        <v>0.6169</v>
      </c>
      <c r="J663" s="33">
        <v>0.6169</v>
      </c>
      <c r="K663" s="33">
        <f t="shared" si="20"/>
        <v>0</v>
      </c>
      <c r="L663" s="33">
        <f t="shared" si="21"/>
        <v>0.75519999999999998</v>
      </c>
      <c r="M663" s="33">
        <v>0.08</v>
      </c>
      <c r="N663" s="33">
        <v>5.8299999999999977E-2</v>
      </c>
      <c r="O663" s="33">
        <v>0</v>
      </c>
    </row>
    <row r="664" spans="1:15" x14ac:dyDescent="0.3">
      <c r="A664">
        <v>161922</v>
      </c>
      <c r="B664" t="s">
        <v>665</v>
      </c>
      <c r="C664" s="32">
        <v>1029157075</v>
      </c>
      <c r="D664" s="32">
        <v>1029157075</v>
      </c>
      <c r="E664" s="32">
        <v>261198880</v>
      </c>
      <c r="F664" s="32">
        <f>_xlfn.IFNA(VLOOKUP($A664,'311 &amp; 313 expiration'!A:C,2,FALSE),0)</f>
        <v>0</v>
      </c>
      <c r="G664" s="32">
        <f>_xlfn.IFNA(VLOOKUP($A664,'311 &amp; 313 expiration'!A:C,3,FALSE),0)</f>
        <v>0</v>
      </c>
      <c r="H664" s="33">
        <v>0.75519999999999998</v>
      </c>
      <c r="I664" s="33">
        <v>0.6169</v>
      </c>
      <c r="J664" s="33">
        <v>0.6169</v>
      </c>
      <c r="K664" s="33">
        <f t="shared" si="20"/>
        <v>0</v>
      </c>
      <c r="L664" s="33">
        <f t="shared" si="21"/>
        <v>0.75519999999999998</v>
      </c>
      <c r="M664" s="33">
        <v>0.08</v>
      </c>
      <c r="N664" s="33">
        <v>5.8299999999999977E-2</v>
      </c>
      <c r="O664" s="33">
        <v>0</v>
      </c>
    </row>
    <row r="665" spans="1:15" x14ac:dyDescent="0.3">
      <c r="A665">
        <v>161923</v>
      </c>
      <c r="B665" t="s">
        <v>666</v>
      </c>
      <c r="C665" s="32">
        <v>277826715</v>
      </c>
      <c r="D665" s="32">
        <v>277826715</v>
      </c>
      <c r="E665" s="32">
        <v>49357502</v>
      </c>
      <c r="F665" s="32">
        <f>_xlfn.IFNA(VLOOKUP($A665,'311 &amp; 313 expiration'!A:C,2,FALSE),0)</f>
        <v>0</v>
      </c>
      <c r="G665" s="32">
        <f>_xlfn.IFNA(VLOOKUP($A665,'311 &amp; 313 expiration'!A:C,3,FALSE),0)</f>
        <v>0</v>
      </c>
      <c r="H665" s="33">
        <v>0.75519999999999998</v>
      </c>
      <c r="I665" s="33">
        <v>0.6169</v>
      </c>
      <c r="J665" s="33">
        <v>0.6169</v>
      </c>
      <c r="K665" s="33">
        <f t="shared" si="20"/>
        <v>0</v>
      </c>
      <c r="L665" s="33">
        <f t="shared" si="21"/>
        <v>0.75519999999999998</v>
      </c>
      <c r="M665" s="33">
        <v>0.08</v>
      </c>
      <c r="N665" s="33">
        <v>5.8299999999999977E-2</v>
      </c>
      <c r="O665" s="33">
        <v>0</v>
      </c>
    </row>
    <row r="666" spans="1:15" x14ac:dyDescent="0.3">
      <c r="A666">
        <v>161924</v>
      </c>
      <c r="B666" t="s">
        <v>667</v>
      </c>
      <c r="C666" s="32">
        <v>123456531</v>
      </c>
      <c r="D666" s="32">
        <v>123456531</v>
      </c>
      <c r="E666" s="32">
        <v>22826188</v>
      </c>
      <c r="F666" s="32">
        <f>_xlfn.IFNA(VLOOKUP($A666,'311 &amp; 313 expiration'!A:C,2,FALSE),0)</f>
        <v>0</v>
      </c>
      <c r="G666" s="32">
        <f>_xlfn.IFNA(VLOOKUP($A666,'311 &amp; 313 expiration'!A:C,3,FALSE),0)</f>
        <v>0</v>
      </c>
      <c r="H666" s="33">
        <v>0.66690000000000005</v>
      </c>
      <c r="I666" s="33">
        <v>0.6169</v>
      </c>
      <c r="J666" s="33">
        <v>0.6169</v>
      </c>
      <c r="K666" s="33">
        <f t="shared" si="20"/>
        <v>0</v>
      </c>
      <c r="L666" s="33">
        <f t="shared" si="21"/>
        <v>0.66690000000000005</v>
      </c>
      <c r="M666" s="33">
        <v>5.0000000000000044E-2</v>
      </c>
      <c r="N666" s="33">
        <v>0</v>
      </c>
      <c r="O666" s="33">
        <v>0</v>
      </c>
    </row>
    <row r="667" spans="1:15" x14ac:dyDescent="0.3">
      <c r="A667">
        <v>161925</v>
      </c>
      <c r="B667" t="s">
        <v>668</v>
      </c>
      <c r="C667" s="32">
        <v>98700390</v>
      </c>
      <c r="D667" s="32">
        <v>98700390</v>
      </c>
      <c r="E667" s="32">
        <v>26382540</v>
      </c>
      <c r="F667" s="32">
        <f>_xlfn.IFNA(VLOOKUP($A667,'311 &amp; 313 expiration'!A:C,2,FALSE),0)</f>
        <v>0</v>
      </c>
      <c r="G667" s="32">
        <f>_xlfn.IFNA(VLOOKUP($A667,'311 &amp; 313 expiration'!A:C,3,FALSE),0)</f>
        <v>0</v>
      </c>
      <c r="H667" s="33">
        <v>0.66690000000000005</v>
      </c>
      <c r="I667" s="33">
        <v>0.6169</v>
      </c>
      <c r="J667" s="33">
        <v>0.6169</v>
      </c>
      <c r="K667" s="33">
        <f t="shared" si="20"/>
        <v>0</v>
      </c>
      <c r="L667" s="33">
        <f t="shared" si="21"/>
        <v>0.66690000000000005</v>
      </c>
      <c r="M667" s="33">
        <v>5.0000000000000044E-2</v>
      </c>
      <c r="N667" s="33">
        <v>0</v>
      </c>
      <c r="O667" s="33">
        <v>0</v>
      </c>
    </row>
    <row r="668" spans="1:15" x14ac:dyDescent="0.3">
      <c r="A668">
        <v>162904</v>
      </c>
      <c r="B668" t="s">
        <v>669</v>
      </c>
      <c r="C668" s="32">
        <v>4632600159</v>
      </c>
      <c r="D668" s="32">
        <v>4631328687</v>
      </c>
      <c r="E668" s="32">
        <v>7469758</v>
      </c>
      <c r="F668" s="32">
        <f>_xlfn.IFNA(VLOOKUP($A668,'311 &amp; 313 expiration'!A:C,2,FALSE),0)</f>
        <v>0</v>
      </c>
      <c r="G668" s="32">
        <f>_xlfn.IFNA(VLOOKUP($A668,'311 &amp; 313 expiration'!A:C,3,FALSE),0)</f>
        <v>0</v>
      </c>
      <c r="H668" s="33">
        <v>0.68020000000000003</v>
      </c>
      <c r="I668" s="33">
        <v>0.60020000000000007</v>
      </c>
      <c r="J668" s="33">
        <v>0.60020000000000007</v>
      </c>
      <c r="K668" s="33">
        <f t="shared" si="20"/>
        <v>0</v>
      </c>
      <c r="L668" s="33">
        <f t="shared" si="21"/>
        <v>0.68020000000000003</v>
      </c>
      <c r="M668" s="33">
        <v>7.999999999999996E-2</v>
      </c>
      <c r="N668" s="33">
        <v>0</v>
      </c>
      <c r="O668" s="33">
        <v>0</v>
      </c>
    </row>
    <row r="669" spans="1:15" x14ac:dyDescent="0.3">
      <c r="A669">
        <v>163901</v>
      </c>
      <c r="B669" t="s">
        <v>670</v>
      </c>
      <c r="C669" s="32">
        <v>693944115</v>
      </c>
      <c r="D669" s="32">
        <v>693944115</v>
      </c>
      <c r="E669" s="32">
        <v>136633790</v>
      </c>
      <c r="F669" s="32">
        <f>_xlfn.IFNA(VLOOKUP($A669,'311 &amp; 313 expiration'!A:C,2,FALSE),0)</f>
        <v>0</v>
      </c>
      <c r="G669" s="32">
        <f>_xlfn.IFNA(VLOOKUP($A669,'311 &amp; 313 expiration'!A:C,3,FALSE),0)</f>
        <v>0</v>
      </c>
      <c r="H669" s="33">
        <v>0.69690000000000007</v>
      </c>
      <c r="I669" s="33">
        <v>0.6169</v>
      </c>
      <c r="J669" s="33">
        <v>0.6169</v>
      </c>
      <c r="K669" s="33">
        <f t="shared" si="20"/>
        <v>0</v>
      </c>
      <c r="L669" s="33">
        <f t="shared" si="21"/>
        <v>0.69690000000000007</v>
      </c>
      <c r="M669" s="33">
        <v>0.08</v>
      </c>
      <c r="N669" s="33">
        <v>6.9388939039072284E-17</v>
      </c>
      <c r="O669" s="33">
        <v>0</v>
      </c>
    </row>
    <row r="670" spans="1:15" x14ac:dyDescent="0.3">
      <c r="A670">
        <v>163902</v>
      </c>
      <c r="B670" t="s">
        <v>671</v>
      </c>
      <c r="C670" s="32">
        <v>277574821</v>
      </c>
      <c r="D670" s="32">
        <v>277574821</v>
      </c>
      <c r="E670" s="32">
        <v>21175958</v>
      </c>
      <c r="F670" s="32">
        <f>_xlfn.IFNA(VLOOKUP($A670,'311 &amp; 313 expiration'!A:C,2,FALSE),0)</f>
        <v>0</v>
      </c>
      <c r="G670" s="32">
        <f>_xlfn.IFNA(VLOOKUP($A670,'311 &amp; 313 expiration'!A:C,3,FALSE),0)</f>
        <v>0</v>
      </c>
      <c r="H670" s="33">
        <v>0.80190000000000006</v>
      </c>
      <c r="I670" s="33">
        <v>0.63190000000000002</v>
      </c>
      <c r="J670" s="33">
        <v>0.63190000000000002</v>
      </c>
      <c r="K670" s="33">
        <f t="shared" si="20"/>
        <v>0</v>
      </c>
      <c r="L670" s="33">
        <f t="shared" si="21"/>
        <v>0.80190000000000006</v>
      </c>
      <c r="M670" s="33">
        <v>0.08</v>
      </c>
      <c r="N670" s="33">
        <v>0.09</v>
      </c>
      <c r="O670" s="33">
        <v>2.7755575615628914E-17</v>
      </c>
    </row>
    <row r="671" spans="1:15" x14ac:dyDescent="0.3">
      <c r="A671">
        <v>163903</v>
      </c>
      <c r="B671" t="s">
        <v>672</v>
      </c>
      <c r="C671" s="32">
        <v>446721088</v>
      </c>
      <c r="D671" s="32">
        <v>446721088</v>
      </c>
      <c r="E671" s="32">
        <v>85421650</v>
      </c>
      <c r="F671" s="32">
        <f>_xlfn.IFNA(VLOOKUP($A671,'311 &amp; 313 expiration'!A:C,2,FALSE),0)</f>
        <v>0</v>
      </c>
      <c r="G671" s="32">
        <f>_xlfn.IFNA(VLOOKUP($A671,'311 &amp; 313 expiration'!A:C,3,FALSE),0)</f>
        <v>0</v>
      </c>
      <c r="H671" s="33">
        <v>0.75519999999999998</v>
      </c>
      <c r="I671" s="33">
        <v>0.6169</v>
      </c>
      <c r="J671" s="33">
        <v>0.6169</v>
      </c>
      <c r="K671" s="33">
        <f t="shared" si="20"/>
        <v>0</v>
      </c>
      <c r="L671" s="33">
        <f t="shared" si="21"/>
        <v>0.75519999999999998</v>
      </c>
      <c r="M671" s="33">
        <v>0.08</v>
      </c>
      <c r="N671" s="33">
        <v>5.8299999999999977E-2</v>
      </c>
      <c r="O671" s="33">
        <v>0</v>
      </c>
    </row>
    <row r="672" spans="1:15" x14ac:dyDescent="0.3">
      <c r="A672">
        <v>163904</v>
      </c>
      <c r="B672" t="s">
        <v>673</v>
      </c>
      <c r="C672" s="32">
        <v>1108405647</v>
      </c>
      <c r="D672" s="32">
        <v>1108405647</v>
      </c>
      <c r="E672" s="32">
        <v>150372762</v>
      </c>
      <c r="F672" s="32">
        <f>_xlfn.IFNA(VLOOKUP($A672,'311 &amp; 313 expiration'!A:C,2,FALSE),0)</f>
        <v>0</v>
      </c>
      <c r="G672" s="32">
        <f>_xlfn.IFNA(VLOOKUP($A672,'311 &amp; 313 expiration'!A:C,3,FALSE),0)</f>
        <v>0</v>
      </c>
      <c r="H672" s="33">
        <v>0.66690000000000005</v>
      </c>
      <c r="I672" s="33">
        <v>0.6169</v>
      </c>
      <c r="J672" s="33">
        <v>0.6169</v>
      </c>
      <c r="K672" s="33">
        <f t="shared" si="20"/>
        <v>0</v>
      </c>
      <c r="L672" s="33">
        <f t="shared" si="21"/>
        <v>0.66690000000000005</v>
      </c>
      <c r="M672" s="33">
        <v>5.0000000000000044E-2</v>
      </c>
      <c r="N672" s="33">
        <v>0</v>
      </c>
      <c r="O672" s="33">
        <v>0</v>
      </c>
    </row>
    <row r="673" spans="1:15" x14ac:dyDescent="0.3">
      <c r="A673">
        <v>163908</v>
      </c>
      <c r="B673" t="s">
        <v>674</v>
      </c>
      <c r="C673" s="32">
        <v>6085078524</v>
      </c>
      <c r="D673" s="32">
        <v>6085078524</v>
      </c>
      <c r="E673" s="32">
        <v>1039326192</v>
      </c>
      <c r="F673" s="32">
        <f>_xlfn.IFNA(VLOOKUP($A673,'311 &amp; 313 expiration'!A:C,2,FALSE),0)</f>
        <v>0</v>
      </c>
      <c r="G673" s="32">
        <f>_xlfn.IFNA(VLOOKUP($A673,'311 &amp; 313 expiration'!A:C,3,FALSE),0)</f>
        <v>0</v>
      </c>
      <c r="H673" s="33">
        <v>0.65270000000000006</v>
      </c>
      <c r="I673" s="33">
        <v>0.60270000000000001</v>
      </c>
      <c r="J673" s="33">
        <v>0.60270000000000001</v>
      </c>
      <c r="K673" s="33">
        <f t="shared" si="20"/>
        <v>0</v>
      </c>
      <c r="L673" s="33">
        <f t="shared" si="21"/>
        <v>0.65270000000000006</v>
      </c>
      <c r="M673" s="33">
        <v>5.0000000000000044E-2</v>
      </c>
      <c r="N673" s="33">
        <v>0</v>
      </c>
      <c r="O673" s="33">
        <v>0</v>
      </c>
    </row>
    <row r="674" spans="1:15" x14ac:dyDescent="0.3">
      <c r="A674">
        <v>164901</v>
      </c>
      <c r="B674" t="s">
        <v>675</v>
      </c>
      <c r="C674" s="32">
        <v>305524623</v>
      </c>
      <c r="D674" s="32">
        <v>305524623</v>
      </c>
      <c r="E674" s="32">
        <v>14384454</v>
      </c>
      <c r="F674" s="32">
        <f>_xlfn.IFNA(VLOOKUP($A674,'311 &amp; 313 expiration'!A:C,2,FALSE),0)</f>
        <v>0</v>
      </c>
      <c r="G674" s="32">
        <f>_xlfn.IFNA(VLOOKUP($A674,'311 &amp; 313 expiration'!A:C,3,FALSE),0)</f>
        <v>0</v>
      </c>
      <c r="H674" s="33">
        <v>0.66260000000000008</v>
      </c>
      <c r="I674" s="33">
        <v>0.61260000000000003</v>
      </c>
      <c r="J674" s="33">
        <v>0.61260000000000003</v>
      </c>
      <c r="K674" s="33">
        <f t="shared" si="20"/>
        <v>0</v>
      </c>
      <c r="L674" s="33">
        <f t="shared" si="21"/>
        <v>0.66260000000000008</v>
      </c>
      <c r="M674" s="33">
        <v>5.0000000000000044E-2</v>
      </c>
      <c r="N674" s="33">
        <v>0</v>
      </c>
      <c r="O674" s="33">
        <v>0</v>
      </c>
    </row>
    <row r="675" spans="1:15" x14ac:dyDescent="0.3">
      <c r="A675">
        <v>165901</v>
      </c>
      <c r="B675" t="s">
        <v>676</v>
      </c>
      <c r="C675" s="32">
        <v>55237485834</v>
      </c>
      <c r="D675" s="32">
        <v>54679945906</v>
      </c>
      <c r="E675" s="32">
        <v>3397014154</v>
      </c>
      <c r="F675" s="32">
        <f>_xlfn.IFNA(VLOOKUP($A675,'311 &amp; 313 expiration'!A:C,2,FALSE),0)</f>
        <v>0</v>
      </c>
      <c r="G675" s="32">
        <f>_xlfn.IFNA(VLOOKUP($A675,'311 &amp; 313 expiration'!A:C,3,FALSE),0)</f>
        <v>0</v>
      </c>
      <c r="H675" s="33">
        <v>0.63140000000000007</v>
      </c>
      <c r="I675" s="33">
        <v>0.58140000000000003</v>
      </c>
      <c r="J675" s="33">
        <v>0.58140000000000003</v>
      </c>
      <c r="K675" s="33">
        <f t="shared" si="20"/>
        <v>0</v>
      </c>
      <c r="L675" s="33">
        <f t="shared" si="21"/>
        <v>0.63140000000000007</v>
      </c>
      <c r="M675" s="33">
        <v>5.0000000000000044E-2</v>
      </c>
      <c r="N675" s="33">
        <v>0</v>
      </c>
      <c r="O675" s="33">
        <v>0</v>
      </c>
    </row>
    <row r="676" spans="1:15" x14ac:dyDescent="0.3">
      <c r="A676">
        <v>165902</v>
      </c>
      <c r="B676" t="s">
        <v>677</v>
      </c>
      <c r="C676" s="32">
        <v>6663893939</v>
      </c>
      <c r="D676" s="32">
        <v>6577939818</v>
      </c>
      <c r="E676" s="32">
        <v>310746376</v>
      </c>
      <c r="F676" s="32">
        <f>_xlfn.IFNA(VLOOKUP($A676,'311 &amp; 313 expiration'!A:C,2,FALSE),0)</f>
        <v>0</v>
      </c>
      <c r="G676" s="32">
        <f>_xlfn.IFNA(VLOOKUP($A676,'311 &amp; 313 expiration'!A:C,3,FALSE),0)</f>
        <v>0</v>
      </c>
      <c r="H676" s="33">
        <v>0.69900000000000007</v>
      </c>
      <c r="I676" s="33">
        <v>0.57220000000000004</v>
      </c>
      <c r="J676" s="33">
        <v>0.57220000000000004</v>
      </c>
      <c r="K676" s="33">
        <f t="shared" si="20"/>
        <v>0</v>
      </c>
      <c r="L676" s="33">
        <f t="shared" si="21"/>
        <v>0.69900000000000007</v>
      </c>
      <c r="M676" s="33">
        <v>0.08</v>
      </c>
      <c r="N676" s="33">
        <v>4.6800000000000022E-2</v>
      </c>
      <c r="O676" s="33">
        <v>0</v>
      </c>
    </row>
    <row r="677" spans="1:15" x14ac:dyDescent="0.3">
      <c r="A677">
        <v>166901</v>
      </c>
      <c r="B677" t="s">
        <v>678</v>
      </c>
      <c r="C677" s="32">
        <v>717025709</v>
      </c>
      <c r="D677" s="32">
        <v>717025709</v>
      </c>
      <c r="E677" s="32">
        <v>81936242</v>
      </c>
      <c r="F677" s="32">
        <f>_xlfn.IFNA(VLOOKUP($A677,'311 &amp; 313 expiration'!A:C,2,FALSE),0)</f>
        <v>0</v>
      </c>
      <c r="G677" s="32">
        <f>_xlfn.IFNA(VLOOKUP($A677,'311 &amp; 313 expiration'!A:C,3,FALSE),0)</f>
        <v>0</v>
      </c>
      <c r="H677" s="33">
        <v>0.61890000000000001</v>
      </c>
      <c r="I677" s="33">
        <v>0.56890000000000007</v>
      </c>
      <c r="J677" s="33">
        <v>0.56890000000000007</v>
      </c>
      <c r="K677" s="33">
        <f t="shared" si="20"/>
        <v>0</v>
      </c>
      <c r="L677" s="33">
        <f t="shared" si="21"/>
        <v>0.61890000000000001</v>
      </c>
      <c r="M677" s="33">
        <v>4.9999999999999933E-2</v>
      </c>
      <c r="N677" s="33">
        <v>0</v>
      </c>
      <c r="O677" s="33">
        <v>0</v>
      </c>
    </row>
    <row r="678" spans="1:15" x14ac:dyDescent="0.3">
      <c r="A678">
        <v>166902</v>
      </c>
      <c r="B678" t="s">
        <v>679</v>
      </c>
      <c r="C678" s="32">
        <v>281940771</v>
      </c>
      <c r="D678" s="32">
        <v>281940771</v>
      </c>
      <c r="E678" s="32">
        <v>12528220</v>
      </c>
      <c r="F678" s="32">
        <f>_xlfn.IFNA(VLOOKUP($A678,'311 &amp; 313 expiration'!A:C,2,FALSE),0)</f>
        <v>0</v>
      </c>
      <c r="G678" s="32">
        <f>_xlfn.IFNA(VLOOKUP($A678,'311 &amp; 313 expiration'!A:C,3,FALSE),0)</f>
        <v>0</v>
      </c>
      <c r="H678" s="33">
        <v>0.67990000000000006</v>
      </c>
      <c r="I678" s="33">
        <v>0.62990000000000002</v>
      </c>
      <c r="J678" s="33">
        <v>0.62990000000000002</v>
      </c>
      <c r="K678" s="33">
        <f t="shared" si="20"/>
        <v>0</v>
      </c>
      <c r="L678" s="33">
        <f t="shared" si="21"/>
        <v>0.67990000000000006</v>
      </c>
      <c r="M678" s="33">
        <v>5.0000000000000044E-2</v>
      </c>
      <c r="N678" s="33">
        <v>0</v>
      </c>
      <c r="O678" s="33">
        <v>0</v>
      </c>
    </row>
    <row r="679" spans="1:15" x14ac:dyDescent="0.3">
      <c r="A679">
        <v>166903</v>
      </c>
      <c r="B679" t="s">
        <v>680</v>
      </c>
      <c r="C679" s="32">
        <v>216222416</v>
      </c>
      <c r="D679" s="32">
        <v>216222416</v>
      </c>
      <c r="E679" s="32">
        <v>24766668</v>
      </c>
      <c r="F679" s="32">
        <f>_xlfn.IFNA(VLOOKUP($A679,'311 &amp; 313 expiration'!A:C,2,FALSE),0)</f>
        <v>0</v>
      </c>
      <c r="G679" s="32">
        <f>_xlfn.IFNA(VLOOKUP($A679,'311 &amp; 313 expiration'!A:C,3,FALSE),0)</f>
        <v>0</v>
      </c>
      <c r="H679" s="33">
        <v>0.73480000000000001</v>
      </c>
      <c r="I679" s="33">
        <v>0.59650000000000003</v>
      </c>
      <c r="J679" s="33">
        <v>0.59650000000000003</v>
      </c>
      <c r="K679" s="33">
        <f t="shared" si="20"/>
        <v>0</v>
      </c>
      <c r="L679" s="33">
        <f t="shared" si="21"/>
        <v>0.73480000000000001</v>
      </c>
      <c r="M679" s="33">
        <v>0.08</v>
      </c>
      <c r="N679" s="33">
        <v>5.8299999999999977E-2</v>
      </c>
      <c r="O679" s="33">
        <v>0</v>
      </c>
    </row>
    <row r="680" spans="1:15" x14ac:dyDescent="0.3">
      <c r="A680">
        <v>166904</v>
      </c>
      <c r="B680" t="s">
        <v>681</v>
      </c>
      <c r="C680" s="32">
        <v>1234287627</v>
      </c>
      <c r="D680" s="32">
        <v>1234287627</v>
      </c>
      <c r="E680" s="32">
        <v>114873366</v>
      </c>
      <c r="F680" s="32">
        <f>_xlfn.IFNA(VLOOKUP($A680,'311 &amp; 313 expiration'!A:C,2,FALSE),0)</f>
        <v>0</v>
      </c>
      <c r="G680" s="32">
        <f>_xlfn.IFNA(VLOOKUP($A680,'311 &amp; 313 expiration'!A:C,3,FALSE),0)</f>
        <v>0</v>
      </c>
      <c r="H680" s="33">
        <v>0.70720000000000005</v>
      </c>
      <c r="I680" s="33">
        <v>0.56890000000000007</v>
      </c>
      <c r="J680" s="33">
        <v>0.56890000000000007</v>
      </c>
      <c r="K680" s="33">
        <f t="shared" si="20"/>
        <v>0</v>
      </c>
      <c r="L680" s="33">
        <f t="shared" si="21"/>
        <v>0.70720000000000005</v>
      </c>
      <c r="M680" s="33">
        <v>0.08</v>
      </c>
      <c r="N680" s="33">
        <v>5.8299999999999977E-2</v>
      </c>
      <c r="O680" s="33">
        <v>0</v>
      </c>
    </row>
    <row r="681" spans="1:15" x14ac:dyDescent="0.3">
      <c r="A681">
        <v>166905</v>
      </c>
      <c r="B681" t="s">
        <v>682</v>
      </c>
      <c r="C681" s="32">
        <v>500960238</v>
      </c>
      <c r="D681" s="32">
        <v>500960238</v>
      </c>
      <c r="E681" s="32">
        <v>54597568</v>
      </c>
      <c r="F681" s="32">
        <f>_xlfn.IFNA(VLOOKUP($A681,'311 &amp; 313 expiration'!A:C,2,FALSE),0)</f>
        <v>0</v>
      </c>
      <c r="G681" s="32">
        <f>_xlfn.IFNA(VLOOKUP($A681,'311 &amp; 313 expiration'!A:C,3,FALSE),0)</f>
        <v>0</v>
      </c>
      <c r="H681" s="33">
        <v>0.70720000000000005</v>
      </c>
      <c r="I681" s="33">
        <v>0.56890000000000007</v>
      </c>
      <c r="J681" s="33">
        <v>0.56890000000000007</v>
      </c>
      <c r="K681" s="33">
        <f t="shared" si="20"/>
        <v>0</v>
      </c>
      <c r="L681" s="33">
        <f t="shared" si="21"/>
        <v>0.70720000000000005</v>
      </c>
      <c r="M681" s="33">
        <v>0.08</v>
      </c>
      <c r="N681" s="33">
        <v>5.8299999999999977E-2</v>
      </c>
      <c r="O681" s="33">
        <v>0</v>
      </c>
    </row>
    <row r="682" spans="1:15" x14ac:dyDescent="0.3">
      <c r="A682">
        <v>166907</v>
      </c>
      <c r="B682" t="s">
        <v>683</v>
      </c>
      <c r="C682" s="32">
        <v>109796212</v>
      </c>
      <c r="D682" s="32">
        <v>109796212</v>
      </c>
      <c r="E682" s="32">
        <v>6066638</v>
      </c>
      <c r="F682" s="32">
        <f>_xlfn.IFNA(VLOOKUP($A682,'311 &amp; 313 expiration'!A:C,2,FALSE),0)</f>
        <v>0</v>
      </c>
      <c r="G682" s="32">
        <f>_xlfn.IFNA(VLOOKUP($A682,'311 &amp; 313 expiration'!A:C,3,FALSE),0)</f>
        <v>0</v>
      </c>
      <c r="H682" s="33">
        <v>0.65750000000000008</v>
      </c>
      <c r="I682" s="33">
        <v>0.60750000000000004</v>
      </c>
      <c r="J682" s="33">
        <v>0.60750000000000004</v>
      </c>
      <c r="K682" s="33">
        <f t="shared" si="20"/>
        <v>0</v>
      </c>
      <c r="L682" s="33">
        <f t="shared" si="21"/>
        <v>0.65750000000000008</v>
      </c>
      <c r="M682" s="33">
        <v>5.0000000000000044E-2</v>
      </c>
      <c r="N682" s="33">
        <v>0</v>
      </c>
      <c r="O682" s="33">
        <v>0</v>
      </c>
    </row>
    <row r="683" spans="1:15" x14ac:dyDescent="0.3">
      <c r="A683">
        <v>167901</v>
      </c>
      <c r="B683" t="s">
        <v>684</v>
      </c>
      <c r="C683" s="32">
        <v>527263951</v>
      </c>
      <c r="D683" s="32">
        <v>527263951</v>
      </c>
      <c r="E683" s="32">
        <v>48208488</v>
      </c>
      <c r="F683" s="32">
        <f>_xlfn.IFNA(VLOOKUP($A683,'311 &amp; 313 expiration'!A:C,2,FALSE),0)</f>
        <v>0</v>
      </c>
      <c r="G683" s="32">
        <f>_xlfn.IFNA(VLOOKUP($A683,'311 &amp; 313 expiration'!A:C,3,FALSE),0)</f>
        <v>0</v>
      </c>
      <c r="H683" s="33">
        <v>0.66690000000000005</v>
      </c>
      <c r="I683" s="33">
        <v>0.6169</v>
      </c>
      <c r="J683" s="33">
        <v>0.6169</v>
      </c>
      <c r="K683" s="33">
        <f t="shared" si="20"/>
        <v>0</v>
      </c>
      <c r="L683" s="33">
        <f t="shared" si="21"/>
        <v>0.66690000000000005</v>
      </c>
      <c r="M683" s="33">
        <v>5.0000000000000044E-2</v>
      </c>
      <c r="N683" s="33">
        <v>0</v>
      </c>
      <c r="O683" s="33">
        <v>0</v>
      </c>
    </row>
    <row r="684" spans="1:15" x14ac:dyDescent="0.3">
      <c r="A684">
        <v>167902</v>
      </c>
      <c r="B684" t="s">
        <v>685</v>
      </c>
      <c r="C684" s="32">
        <v>152654086</v>
      </c>
      <c r="D684" s="32">
        <v>152654086</v>
      </c>
      <c r="E684" s="32">
        <v>12872014</v>
      </c>
      <c r="F684" s="32">
        <f>_xlfn.IFNA(VLOOKUP($A684,'311 &amp; 313 expiration'!A:C,2,FALSE),0)</f>
        <v>0</v>
      </c>
      <c r="G684" s="32">
        <f>_xlfn.IFNA(VLOOKUP($A684,'311 &amp; 313 expiration'!A:C,3,FALSE),0)</f>
        <v>0</v>
      </c>
      <c r="H684" s="33">
        <v>0.68220000000000003</v>
      </c>
      <c r="I684" s="33">
        <v>0.63219999999999998</v>
      </c>
      <c r="J684" s="33">
        <v>0.63219999999999998</v>
      </c>
      <c r="K684" s="33">
        <f t="shared" si="20"/>
        <v>0</v>
      </c>
      <c r="L684" s="33">
        <f t="shared" si="21"/>
        <v>0.68220000000000003</v>
      </c>
      <c r="M684" s="33">
        <v>5.0000000000000044E-2</v>
      </c>
      <c r="N684" s="33">
        <v>0</v>
      </c>
      <c r="O684" s="33">
        <v>0</v>
      </c>
    </row>
    <row r="685" spans="1:15" x14ac:dyDescent="0.3">
      <c r="A685">
        <v>167904</v>
      </c>
      <c r="B685" t="s">
        <v>686</v>
      </c>
      <c r="C685" s="32">
        <v>79019339</v>
      </c>
      <c r="D685" s="32">
        <v>79019339</v>
      </c>
      <c r="E685" s="32">
        <v>5840044</v>
      </c>
      <c r="F685" s="32">
        <f>_xlfn.IFNA(VLOOKUP($A685,'311 &amp; 313 expiration'!A:C,2,FALSE),0)</f>
        <v>0</v>
      </c>
      <c r="G685" s="32">
        <f>_xlfn.IFNA(VLOOKUP($A685,'311 &amp; 313 expiration'!A:C,3,FALSE),0)</f>
        <v>0</v>
      </c>
      <c r="H685" s="33">
        <v>0.68220000000000003</v>
      </c>
      <c r="I685" s="33">
        <v>0.63219999999999998</v>
      </c>
      <c r="J685" s="33">
        <v>0.63219999999999998</v>
      </c>
      <c r="K685" s="33">
        <f t="shared" si="20"/>
        <v>0</v>
      </c>
      <c r="L685" s="33">
        <f t="shared" si="21"/>
        <v>0.68220000000000003</v>
      </c>
      <c r="M685" s="33">
        <v>5.0000000000000044E-2</v>
      </c>
      <c r="N685" s="33">
        <v>0</v>
      </c>
      <c r="O685" s="33">
        <v>0</v>
      </c>
    </row>
    <row r="686" spans="1:15" x14ac:dyDescent="0.3">
      <c r="A686">
        <v>168901</v>
      </c>
      <c r="B686" t="s">
        <v>687</v>
      </c>
      <c r="C686" s="32">
        <v>671355824</v>
      </c>
      <c r="D686" s="32">
        <v>671355824</v>
      </c>
      <c r="E686" s="32">
        <v>23457566</v>
      </c>
      <c r="F686" s="32">
        <f>_xlfn.IFNA(VLOOKUP($A686,'311 &amp; 313 expiration'!A:C,2,FALSE),0)</f>
        <v>0</v>
      </c>
      <c r="G686" s="32">
        <f>_xlfn.IFNA(VLOOKUP($A686,'311 &amp; 313 expiration'!A:C,3,FALSE),0)</f>
        <v>0</v>
      </c>
      <c r="H686" s="33">
        <v>0.76819999999999999</v>
      </c>
      <c r="I686" s="33">
        <v>0.62990000000000002</v>
      </c>
      <c r="J686" s="33">
        <v>0.62990000000000002</v>
      </c>
      <c r="K686" s="33">
        <f t="shared" si="20"/>
        <v>0</v>
      </c>
      <c r="L686" s="33">
        <f t="shared" si="21"/>
        <v>0.76819999999999999</v>
      </c>
      <c r="M686" s="33">
        <v>0.08</v>
      </c>
      <c r="N686" s="33">
        <v>5.8299999999999977E-2</v>
      </c>
      <c r="O686" s="33">
        <v>0</v>
      </c>
    </row>
    <row r="687" spans="1:15" x14ac:dyDescent="0.3">
      <c r="A687">
        <v>168902</v>
      </c>
      <c r="B687" t="s">
        <v>688</v>
      </c>
      <c r="C687" s="32">
        <v>171921186</v>
      </c>
      <c r="D687" s="32">
        <v>171921186</v>
      </c>
      <c r="E687" s="32">
        <v>3804280</v>
      </c>
      <c r="F687" s="32">
        <f>_xlfn.IFNA(VLOOKUP($A687,'311 &amp; 313 expiration'!A:C,2,FALSE),0)</f>
        <v>0</v>
      </c>
      <c r="G687" s="32">
        <f>_xlfn.IFNA(VLOOKUP($A687,'311 &amp; 313 expiration'!A:C,3,FALSE),0)</f>
        <v>0</v>
      </c>
      <c r="H687" s="33">
        <v>0.68220000000000003</v>
      </c>
      <c r="I687" s="33">
        <v>0.63219999999999998</v>
      </c>
      <c r="J687" s="33">
        <v>0.63219999999999998</v>
      </c>
      <c r="K687" s="33">
        <f t="shared" si="20"/>
        <v>0</v>
      </c>
      <c r="L687" s="33">
        <f t="shared" si="21"/>
        <v>0.68220000000000003</v>
      </c>
      <c r="M687" s="33">
        <v>5.0000000000000044E-2</v>
      </c>
      <c r="N687" s="33">
        <v>0</v>
      </c>
      <c r="O687" s="33">
        <v>0</v>
      </c>
    </row>
    <row r="688" spans="1:15" x14ac:dyDescent="0.3">
      <c r="A688">
        <v>168903</v>
      </c>
      <c r="B688" t="s">
        <v>689</v>
      </c>
      <c r="C688" s="32">
        <v>361341752</v>
      </c>
      <c r="D688" s="32">
        <v>361341752</v>
      </c>
      <c r="E688" s="32">
        <v>5966648</v>
      </c>
      <c r="F688" s="32">
        <f>_xlfn.IFNA(VLOOKUP($A688,'311 &amp; 313 expiration'!A:C,2,FALSE),0)</f>
        <v>0</v>
      </c>
      <c r="G688" s="32">
        <f>_xlfn.IFNA(VLOOKUP($A688,'311 &amp; 313 expiration'!A:C,3,FALSE),0)</f>
        <v>0</v>
      </c>
      <c r="H688" s="33">
        <v>0.66690000000000005</v>
      </c>
      <c r="I688" s="33">
        <v>0.6169</v>
      </c>
      <c r="J688" s="33">
        <v>0.6169</v>
      </c>
      <c r="K688" s="33">
        <f t="shared" si="20"/>
        <v>0</v>
      </c>
      <c r="L688" s="33">
        <f t="shared" si="21"/>
        <v>0.66690000000000005</v>
      </c>
      <c r="M688" s="33">
        <v>5.0000000000000044E-2</v>
      </c>
      <c r="N688" s="33">
        <v>0</v>
      </c>
      <c r="O688" s="33">
        <v>0</v>
      </c>
    </row>
    <row r="689" spans="1:15" x14ac:dyDescent="0.3">
      <c r="A689">
        <v>169901</v>
      </c>
      <c r="B689" t="s">
        <v>690</v>
      </c>
      <c r="C689" s="32">
        <v>1166770161</v>
      </c>
      <c r="D689" s="32">
        <v>1166770161</v>
      </c>
      <c r="E689" s="32">
        <v>175937318</v>
      </c>
      <c r="F689" s="32">
        <f>_xlfn.IFNA(VLOOKUP($A689,'311 &amp; 313 expiration'!A:C,2,FALSE),0)</f>
        <v>0</v>
      </c>
      <c r="G689" s="32">
        <f>_xlfn.IFNA(VLOOKUP($A689,'311 &amp; 313 expiration'!A:C,3,FALSE),0)</f>
        <v>0</v>
      </c>
      <c r="H689" s="33">
        <v>0.66690000000000005</v>
      </c>
      <c r="I689" s="33">
        <v>0.6169</v>
      </c>
      <c r="J689" s="33">
        <v>0.6169</v>
      </c>
      <c r="K689" s="33">
        <f t="shared" si="20"/>
        <v>0</v>
      </c>
      <c r="L689" s="33">
        <f t="shared" si="21"/>
        <v>0.66690000000000005</v>
      </c>
      <c r="M689" s="33">
        <v>5.0000000000000044E-2</v>
      </c>
      <c r="N689" s="33">
        <v>0</v>
      </c>
      <c r="O689" s="33">
        <v>0</v>
      </c>
    </row>
    <row r="690" spans="1:15" x14ac:dyDescent="0.3">
      <c r="A690">
        <v>169902</v>
      </c>
      <c r="B690" t="s">
        <v>691</v>
      </c>
      <c r="C690" s="32">
        <v>361960197</v>
      </c>
      <c r="D690" s="32">
        <v>361960197</v>
      </c>
      <c r="E690" s="32">
        <v>64429384</v>
      </c>
      <c r="F690" s="32">
        <f>_xlfn.IFNA(VLOOKUP($A690,'311 &amp; 313 expiration'!A:C,2,FALSE),0)</f>
        <v>0</v>
      </c>
      <c r="G690" s="32">
        <f>_xlfn.IFNA(VLOOKUP($A690,'311 &amp; 313 expiration'!A:C,3,FALSE),0)</f>
        <v>0</v>
      </c>
      <c r="H690" s="33">
        <v>0.67120000000000002</v>
      </c>
      <c r="I690" s="33">
        <v>0.62119999999999997</v>
      </c>
      <c r="J690" s="33">
        <v>0.62119999999999997</v>
      </c>
      <c r="K690" s="33">
        <f t="shared" si="20"/>
        <v>0</v>
      </c>
      <c r="L690" s="33">
        <f t="shared" si="21"/>
        <v>0.67120000000000002</v>
      </c>
      <c r="M690" s="33">
        <v>5.0000000000000044E-2</v>
      </c>
      <c r="N690" s="33">
        <v>0</v>
      </c>
      <c r="O690" s="33">
        <v>0</v>
      </c>
    </row>
    <row r="691" spans="1:15" x14ac:dyDescent="0.3">
      <c r="A691">
        <v>169906</v>
      </c>
      <c r="B691" t="s">
        <v>692</v>
      </c>
      <c r="C691" s="32">
        <v>175996412</v>
      </c>
      <c r="D691" s="32">
        <v>175996412</v>
      </c>
      <c r="E691" s="32">
        <v>12646582</v>
      </c>
      <c r="F691" s="32">
        <f>_xlfn.IFNA(VLOOKUP($A691,'311 &amp; 313 expiration'!A:C,2,FALSE),0)</f>
        <v>0</v>
      </c>
      <c r="G691" s="32">
        <f>_xlfn.IFNA(VLOOKUP($A691,'311 &amp; 313 expiration'!A:C,3,FALSE),0)</f>
        <v>0</v>
      </c>
      <c r="H691" s="33">
        <v>0.68220000000000003</v>
      </c>
      <c r="I691" s="33">
        <v>0.63219999999999998</v>
      </c>
      <c r="J691" s="33">
        <v>0.63219999999999998</v>
      </c>
      <c r="K691" s="33">
        <f t="shared" si="20"/>
        <v>0</v>
      </c>
      <c r="L691" s="33">
        <f t="shared" si="21"/>
        <v>0.68220000000000003</v>
      </c>
      <c r="M691" s="33">
        <v>5.0000000000000044E-2</v>
      </c>
      <c r="N691" s="33">
        <v>0</v>
      </c>
      <c r="O691" s="33">
        <v>0</v>
      </c>
    </row>
    <row r="692" spans="1:15" x14ac:dyDescent="0.3">
      <c r="A692">
        <v>169908</v>
      </c>
      <c r="B692" t="s">
        <v>693</v>
      </c>
      <c r="C692" s="32">
        <v>55073111</v>
      </c>
      <c r="D692" s="32">
        <v>55073111</v>
      </c>
      <c r="E692" s="32">
        <v>10903262</v>
      </c>
      <c r="F692" s="32">
        <f>_xlfn.IFNA(VLOOKUP($A692,'311 &amp; 313 expiration'!A:C,2,FALSE),0)</f>
        <v>0</v>
      </c>
      <c r="G692" s="32">
        <f>_xlfn.IFNA(VLOOKUP($A692,'311 &amp; 313 expiration'!A:C,3,FALSE),0)</f>
        <v>0</v>
      </c>
      <c r="H692" s="33">
        <v>0.74670000000000003</v>
      </c>
      <c r="I692" s="33">
        <v>0.60840000000000005</v>
      </c>
      <c r="J692" s="33">
        <v>0.60840000000000005</v>
      </c>
      <c r="K692" s="33">
        <f t="shared" si="20"/>
        <v>0</v>
      </c>
      <c r="L692" s="33">
        <f t="shared" si="21"/>
        <v>0.74670000000000003</v>
      </c>
      <c r="M692" s="33">
        <v>0.08</v>
      </c>
      <c r="N692" s="33">
        <v>5.8299999999999977E-2</v>
      </c>
      <c r="O692" s="33">
        <v>0</v>
      </c>
    </row>
    <row r="693" spans="1:15" x14ac:dyDescent="0.3">
      <c r="A693">
        <v>169909</v>
      </c>
      <c r="B693" t="s">
        <v>694</v>
      </c>
      <c r="C693" s="32">
        <v>113031975</v>
      </c>
      <c r="D693" s="32">
        <v>113031975</v>
      </c>
      <c r="E693" s="32">
        <v>11327066</v>
      </c>
      <c r="F693" s="32">
        <f>_xlfn.IFNA(VLOOKUP($A693,'311 &amp; 313 expiration'!A:C,2,FALSE),0)</f>
        <v>0</v>
      </c>
      <c r="G693" s="32">
        <f>_xlfn.IFNA(VLOOKUP($A693,'311 &amp; 313 expiration'!A:C,3,FALSE),0)</f>
        <v>0</v>
      </c>
      <c r="H693" s="33">
        <v>0.68220000000000003</v>
      </c>
      <c r="I693" s="33">
        <v>0.63219999999999998</v>
      </c>
      <c r="J693" s="33">
        <v>0.63219999999999998</v>
      </c>
      <c r="K693" s="33">
        <f t="shared" si="20"/>
        <v>0</v>
      </c>
      <c r="L693" s="33">
        <f t="shared" si="21"/>
        <v>0.68220000000000003</v>
      </c>
      <c r="M693" s="33">
        <v>5.0000000000000044E-2</v>
      </c>
      <c r="N693" s="33">
        <v>0</v>
      </c>
      <c r="O693" s="33">
        <v>0</v>
      </c>
    </row>
    <row r="694" spans="1:15" x14ac:dyDescent="0.3">
      <c r="A694">
        <v>169910</v>
      </c>
      <c r="B694" t="s">
        <v>695</v>
      </c>
      <c r="C694" s="32">
        <v>161020812</v>
      </c>
      <c r="D694" s="32">
        <v>161020812</v>
      </c>
      <c r="E694" s="32">
        <v>21110448</v>
      </c>
      <c r="F694" s="32">
        <f>_xlfn.IFNA(VLOOKUP($A694,'311 &amp; 313 expiration'!A:C,2,FALSE),0)</f>
        <v>0</v>
      </c>
      <c r="G694" s="32">
        <f>_xlfn.IFNA(VLOOKUP($A694,'311 &amp; 313 expiration'!A:C,3,FALSE),0)</f>
        <v>0</v>
      </c>
      <c r="H694" s="33">
        <v>0.68220000000000003</v>
      </c>
      <c r="I694" s="33">
        <v>0.63219999999999998</v>
      </c>
      <c r="J694" s="33">
        <v>0.63219999999999998</v>
      </c>
      <c r="K694" s="33">
        <f t="shared" si="20"/>
        <v>0</v>
      </c>
      <c r="L694" s="33">
        <f t="shared" si="21"/>
        <v>0.68220000000000003</v>
      </c>
      <c r="M694" s="33">
        <v>5.0000000000000044E-2</v>
      </c>
      <c r="N694" s="33">
        <v>0</v>
      </c>
      <c r="O694" s="33">
        <v>0</v>
      </c>
    </row>
    <row r="695" spans="1:15" x14ac:dyDescent="0.3">
      <c r="A695">
        <v>169911</v>
      </c>
      <c r="B695" t="s">
        <v>696</v>
      </c>
      <c r="C695" s="32">
        <v>217521690</v>
      </c>
      <c r="D695" s="32">
        <v>217521690</v>
      </c>
      <c r="E695" s="32">
        <v>24394306</v>
      </c>
      <c r="F695" s="32">
        <f>_xlfn.IFNA(VLOOKUP($A695,'311 &amp; 313 expiration'!A:C,2,FALSE),0)</f>
        <v>0</v>
      </c>
      <c r="G695" s="32">
        <f>_xlfn.IFNA(VLOOKUP($A695,'311 &amp; 313 expiration'!A:C,3,FALSE),0)</f>
        <v>0</v>
      </c>
      <c r="H695" s="33">
        <v>0.77050000000000007</v>
      </c>
      <c r="I695" s="33">
        <v>0.63219999999999998</v>
      </c>
      <c r="J695" s="33">
        <v>0.63219999999999998</v>
      </c>
      <c r="K695" s="33">
        <f t="shared" si="20"/>
        <v>0</v>
      </c>
      <c r="L695" s="33">
        <f t="shared" si="21"/>
        <v>0.77050000000000007</v>
      </c>
      <c r="M695" s="33">
        <v>0.08</v>
      </c>
      <c r="N695" s="33">
        <v>5.8300000000000088E-2</v>
      </c>
      <c r="O695" s="33">
        <v>0</v>
      </c>
    </row>
    <row r="696" spans="1:15" x14ac:dyDescent="0.3">
      <c r="A696">
        <v>170902</v>
      </c>
      <c r="B696" t="s">
        <v>697</v>
      </c>
      <c r="C696" s="32">
        <v>55299010506</v>
      </c>
      <c r="D696" s="32">
        <v>55299010506</v>
      </c>
      <c r="E696" s="32">
        <v>6309816254</v>
      </c>
      <c r="F696" s="32">
        <f>_xlfn.IFNA(VLOOKUP($A696,'311 &amp; 313 expiration'!A:C,2,FALSE),0)</f>
        <v>0</v>
      </c>
      <c r="G696" s="32">
        <f>_xlfn.IFNA(VLOOKUP($A696,'311 &amp; 313 expiration'!A:C,3,FALSE),0)</f>
        <v>0</v>
      </c>
      <c r="H696" s="33">
        <v>0.66960000000000008</v>
      </c>
      <c r="I696" s="33">
        <v>0.61960000000000004</v>
      </c>
      <c r="J696" s="33">
        <v>0.61960000000000004</v>
      </c>
      <c r="K696" s="33">
        <f t="shared" si="20"/>
        <v>0</v>
      </c>
      <c r="L696" s="33">
        <f t="shared" si="21"/>
        <v>0.66960000000000008</v>
      </c>
      <c r="M696" s="33">
        <v>5.0000000000000044E-2</v>
      </c>
      <c r="N696" s="33">
        <v>0</v>
      </c>
      <c r="O696" s="33">
        <v>0</v>
      </c>
    </row>
    <row r="697" spans="1:15" x14ac:dyDescent="0.3">
      <c r="A697">
        <v>170903</v>
      </c>
      <c r="B697" t="s">
        <v>698</v>
      </c>
      <c r="C697" s="32">
        <v>9142411548</v>
      </c>
      <c r="D697" s="32">
        <v>9142411548</v>
      </c>
      <c r="E697" s="32">
        <v>1256041002</v>
      </c>
      <c r="F697" s="32">
        <f>_xlfn.IFNA(VLOOKUP($A697,'311 &amp; 313 expiration'!A:C,2,FALSE),0)</f>
        <v>0</v>
      </c>
      <c r="G697" s="32">
        <f>_xlfn.IFNA(VLOOKUP($A697,'311 &amp; 313 expiration'!A:C,3,FALSE),0)</f>
        <v>0</v>
      </c>
      <c r="H697" s="33">
        <v>0.71689999999999998</v>
      </c>
      <c r="I697" s="33">
        <v>0.6169</v>
      </c>
      <c r="J697" s="33">
        <v>0.6169</v>
      </c>
      <c r="K697" s="33">
        <f t="shared" si="20"/>
        <v>0</v>
      </c>
      <c r="L697" s="33">
        <f t="shared" si="21"/>
        <v>0.71689999999999998</v>
      </c>
      <c r="M697" s="33">
        <v>0.08</v>
      </c>
      <c r="N697" s="33">
        <v>1.9999999999999976E-2</v>
      </c>
      <c r="O697" s="33">
        <v>0</v>
      </c>
    </row>
    <row r="698" spans="1:15" x14ac:dyDescent="0.3">
      <c r="A698">
        <v>170904</v>
      </c>
      <c r="B698" t="s">
        <v>699</v>
      </c>
      <c r="C698" s="32">
        <v>6980032836</v>
      </c>
      <c r="D698" s="32">
        <v>6980032836</v>
      </c>
      <c r="E698" s="32">
        <v>1051803898</v>
      </c>
      <c r="F698" s="32">
        <f>_xlfn.IFNA(VLOOKUP($A698,'311 &amp; 313 expiration'!A:C,2,FALSE),0)</f>
        <v>0</v>
      </c>
      <c r="G698" s="32">
        <f>_xlfn.IFNA(VLOOKUP($A698,'311 &amp; 313 expiration'!A:C,3,FALSE),0)</f>
        <v>0</v>
      </c>
      <c r="H698" s="33">
        <v>0.66690000000000005</v>
      </c>
      <c r="I698" s="33">
        <v>0.6169</v>
      </c>
      <c r="J698" s="33">
        <v>0.6169</v>
      </c>
      <c r="K698" s="33">
        <f t="shared" si="20"/>
        <v>0</v>
      </c>
      <c r="L698" s="33">
        <f t="shared" si="21"/>
        <v>0.66690000000000005</v>
      </c>
      <c r="M698" s="33">
        <v>5.0000000000000044E-2</v>
      </c>
      <c r="N698" s="33">
        <v>0</v>
      </c>
      <c r="O698" s="33">
        <v>0</v>
      </c>
    </row>
    <row r="699" spans="1:15" x14ac:dyDescent="0.3">
      <c r="A699">
        <v>170906</v>
      </c>
      <c r="B699" t="s">
        <v>700</v>
      </c>
      <c r="C699" s="32">
        <v>12022769851</v>
      </c>
      <c r="D699" s="32">
        <v>12022769851</v>
      </c>
      <c r="E699" s="32">
        <v>1575719168</v>
      </c>
      <c r="F699" s="32">
        <f>_xlfn.IFNA(VLOOKUP($A699,'311 &amp; 313 expiration'!A:C,2,FALSE),0)</f>
        <v>0</v>
      </c>
      <c r="G699" s="32">
        <f>_xlfn.IFNA(VLOOKUP($A699,'311 &amp; 313 expiration'!A:C,3,FALSE),0)</f>
        <v>0</v>
      </c>
      <c r="H699" s="33">
        <v>0.66570000000000007</v>
      </c>
      <c r="I699" s="33">
        <v>0.61570000000000003</v>
      </c>
      <c r="J699" s="33">
        <v>0.61570000000000003</v>
      </c>
      <c r="K699" s="33">
        <f t="shared" si="20"/>
        <v>0</v>
      </c>
      <c r="L699" s="33">
        <f t="shared" si="21"/>
        <v>0.66570000000000007</v>
      </c>
      <c r="M699" s="33">
        <v>5.0000000000000044E-2</v>
      </c>
      <c r="N699" s="33">
        <v>0</v>
      </c>
      <c r="O699" s="33">
        <v>0</v>
      </c>
    </row>
    <row r="700" spans="1:15" x14ac:dyDescent="0.3">
      <c r="A700">
        <v>170907</v>
      </c>
      <c r="B700" t="s">
        <v>701</v>
      </c>
      <c r="C700" s="32">
        <v>1851360726</v>
      </c>
      <c r="D700" s="32">
        <v>1851360726</v>
      </c>
      <c r="E700" s="32">
        <v>351875942</v>
      </c>
      <c r="F700" s="32">
        <f>_xlfn.IFNA(VLOOKUP($A700,'311 &amp; 313 expiration'!A:C,2,FALSE),0)</f>
        <v>0</v>
      </c>
      <c r="G700" s="32">
        <f>_xlfn.IFNA(VLOOKUP($A700,'311 &amp; 313 expiration'!A:C,3,FALSE),0)</f>
        <v>0</v>
      </c>
      <c r="H700" s="33">
        <v>0.75470000000000004</v>
      </c>
      <c r="I700" s="33">
        <v>0.6169</v>
      </c>
      <c r="J700" s="33">
        <v>0.6169</v>
      </c>
      <c r="K700" s="33">
        <f t="shared" si="20"/>
        <v>0</v>
      </c>
      <c r="L700" s="33">
        <f t="shared" si="21"/>
        <v>0.75470000000000004</v>
      </c>
      <c r="M700" s="33">
        <v>0.08</v>
      </c>
      <c r="N700" s="33">
        <v>5.7800000000000032E-2</v>
      </c>
      <c r="O700" s="33">
        <v>0</v>
      </c>
    </row>
    <row r="701" spans="1:15" x14ac:dyDescent="0.3">
      <c r="A701">
        <v>170908</v>
      </c>
      <c r="B701" t="s">
        <v>702</v>
      </c>
      <c r="C701" s="32">
        <v>8196343291</v>
      </c>
      <c r="D701" s="32">
        <v>8196343291</v>
      </c>
      <c r="E701" s="32">
        <v>1213278114</v>
      </c>
      <c r="F701" s="32">
        <f>_xlfn.IFNA(VLOOKUP($A701,'311 &amp; 313 expiration'!A:C,2,FALSE),0)</f>
        <v>0</v>
      </c>
      <c r="G701" s="32">
        <f>_xlfn.IFNA(VLOOKUP($A701,'311 &amp; 313 expiration'!A:C,3,FALSE),0)</f>
        <v>0</v>
      </c>
      <c r="H701" s="33">
        <v>0.75519999999999998</v>
      </c>
      <c r="I701" s="33">
        <v>0.6169</v>
      </c>
      <c r="J701" s="33">
        <v>0.6169</v>
      </c>
      <c r="K701" s="33">
        <f t="shared" si="20"/>
        <v>0</v>
      </c>
      <c r="L701" s="33">
        <f t="shared" si="21"/>
        <v>0.75519999999999998</v>
      </c>
      <c r="M701" s="33">
        <v>0.08</v>
      </c>
      <c r="N701" s="33">
        <v>5.8299999999999977E-2</v>
      </c>
      <c r="O701" s="33">
        <v>0</v>
      </c>
    </row>
    <row r="702" spans="1:15" x14ac:dyDescent="0.3">
      <c r="A702">
        <v>171901</v>
      </c>
      <c r="B702" t="s">
        <v>703</v>
      </c>
      <c r="C702" s="32">
        <v>2306947284</v>
      </c>
      <c r="D702" s="32">
        <v>2295264713</v>
      </c>
      <c r="E702" s="32">
        <v>220977082</v>
      </c>
      <c r="F702" s="32">
        <f>_xlfn.IFNA(VLOOKUP($A702,'311 &amp; 313 expiration'!A:C,2,FALSE),0)</f>
        <v>0</v>
      </c>
      <c r="G702" s="32">
        <f>_xlfn.IFNA(VLOOKUP($A702,'311 &amp; 313 expiration'!A:C,3,FALSE),0)</f>
        <v>0</v>
      </c>
      <c r="H702" s="33">
        <v>0.68220000000000003</v>
      </c>
      <c r="I702" s="33">
        <v>0.63219999999999998</v>
      </c>
      <c r="J702" s="33">
        <v>0.63219999999999998</v>
      </c>
      <c r="K702" s="33">
        <f t="shared" si="20"/>
        <v>0</v>
      </c>
      <c r="L702" s="33">
        <f t="shared" si="21"/>
        <v>0.68220000000000003</v>
      </c>
      <c r="M702" s="33">
        <v>5.0000000000000044E-2</v>
      </c>
      <c r="N702" s="33">
        <v>0</v>
      </c>
      <c r="O702" s="33">
        <v>0</v>
      </c>
    </row>
    <row r="703" spans="1:15" x14ac:dyDescent="0.3">
      <c r="A703">
        <v>171902</v>
      </c>
      <c r="B703" t="s">
        <v>704</v>
      </c>
      <c r="C703" s="32">
        <v>288469061</v>
      </c>
      <c r="D703" s="32">
        <v>288469061</v>
      </c>
      <c r="E703" s="32">
        <v>17204496</v>
      </c>
      <c r="F703" s="32">
        <f>_xlfn.IFNA(VLOOKUP($A703,'311 &amp; 313 expiration'!A:C,2,FALSE),0)</f>
        <v>0</v>
      </c>
      <c r="G703" s="32">
        <f>_xlfn.IFNA(VLOOKUP($A703,'311 &amp; 313 expiration'!A:C,3,FALSE),0)</f>
        <v>0</v>
      </c>
      <c r="H703" s="33">
        <v>0.78920000000000001</v>
      </c>
      <c r="I703" s="33">
        <v>0.61920000000000008</v>
      </c>
      <c r="J703" s="33">
        <v>0.61920000000000008</v>
      </c>
      <c r="K703" s="33">
        <f t="shared" si="20"/>
        <v>0</v>
      </c>
      <c r="L703" s="33">
        <f t="shared" si="21"/>
        <v>0.78920000000000001</v>
      </c>
      <c r="M703" s="33">
        <v>0.08</v>
      </c>
      <c r="N703" s="33">
        <v>8.9999999999999927E-2</v>
      </c>
      <c r="O703" s="33">
        <v>0</v>
      </c>
    </row>
    <row r="704" spans="1:15" x14ac:dyDescent="0.3">
      <c r="A704">
        <v>172902</v>
      </c>
      <c r="B704" t="s">
        <v>705</v>
      </c>
      <c r="C704" s="32">
        <v>758392142</v>
      </c>
      <c r="D704" s="32">
        <v>758392142</v>
      </c>
      <c r="E704" s="32">
        <v>81986684</v>
      </c>
      <c r="F704" s="32">
        <f>_xlfn.IFNA(VLOOKUP($A704,'311 &amp; 313 expiration'!A:C,2,FALSE),0)</f>
        <v>0</v>
      </c>
      <c r="G704" s="32">
        <f>_xlfn.IFNA(VLOOKUP($A704,'311 &amp; 313 expiration'!A:C,3,FALSE),0)</f>
        <v>0</v>
      </c>
      <c r="H704" s="33">
        <v>0.68220000000000003</v>
      </c>
      <c r="I704" s="33">
        <v>0.63219999999999998</v>
      </c>
      <c r="J704" s="33">
        <v>0.63219999999999998</v>
      </c>
      <c r="K704" s="33">
        <f t="shared" si="20"/>
        <v>0</v>
      </c>
      <c r="L704" s="33">
        <f t="shared" si="21"/>
        <v>0.68220000000000003</v>
      </c>
      <c r="M704" s="33">
        <v>5.0000000000000044E-2</v>
      </c>
      <c r="N704" s="33">
        <v>0</v>
      </c>
      <c r="O704" s="33">
        <v>0</v>
      </c>
    </row>
    <row r="705" spans="1:15" x14ac:dyDescent="0.3">
      <c r="A705">
        <v>172905</v>
      </c>
      <c r="B705" t="s">
        <v>706</v>
      </c>
      <c r="C705" s="32">
        <v>374078254</v>
      </c>
      <c r="D705" s="32">
        <v>374078254</v>
      </c>
      <c r="E705" s="32">
        <v>63917764</v>
      </c>
      <c r="F705" s="32">
        <f>_xlfn.IFNA(VLOOKUP($A705,'311 &amp; 313 expiration'!A:C,2,FALSE),0)</f>
        <v>0</v>
      </c>
      <c r="G705" s="32">
        <f>_xlfn.IFNA(VLOOKUP($A705,'311 &amp; 313 expiration'!A:C,3,FALSE),0)</f>
        <v>0</v>
      </c>
      <c r="H705" s="33">
        <v>0.68220000000000003</v>
      </c>
      <c r="I705" s="33">
        <v>0.63219999999999998</v>
      </c>
      <c r="J705" s="33">
        <v>0.63219999999999998</v>
      </c>
      <c r="K705" s="33">
        <f t="shared" si="20"/>
        <v>0</v>
      </c>
      <c r="L705" s="33">
        <f t="shared" si="21"/>
        <v>0.68220000000000003</v>
      </c>
      <c r="M705" s="33">
        <v>5.0000000000000044E-2</v>
      </c>
      <c r="N705" s="33">
        <v>0</v>
      </c>
      <c r="O705" s="33">
        <v>0</v>
      </c>
    </row>
    <row r="706" spans="1:15" x14ac:dyDescent="0.3">
      <c r="A706">
        <v>173901</v>
      </c>
      <c r="B706" t="s">
        <v>707</v>
      </c>
      <c r="C706" s="32">
        <v>201254415</v>
      </c>
      <c r="D706" s="32">
        <v>201254415</v>
      </c>
      <c r="E706" s="32">
        <v>3103172</v>
      </c>
      <c r="F706" s="32">
        <f>_xlfn.IFNA(VLOOKUP($A706,'311 &amp; 313 expiration'!A:C,2,FALSE),0)</f>
        <v>0</v>
      </c>
      <c r="G706" s="32">
        <f>_xlfn.IFNA(VLOOKUP($A706,'311 &amp; 313 expiration'!A:C,3,FALSE),0)</f>
        <v>0</v>
      </c>
      <c r="H706" s="33">
        <v>0.61890000000000001</v>
      </c>
      <c r="I706" s="33">
        <v>0.56890000000000007</v>
      </c>
      <c r="J706" s="33">
        <v>0.56890000000000007</v>
      </c>
      <c r="K706" s="33">
        <f t="shared" si="20"/>
        <v>0</v>
      </c>
      <c r="L706" s="33">
        <f t="shared" si="21"/>
        <v>0.61890000000000001</v>
      </c>
      <c r="M706" s="33">
        <v>4.9999999999999933E-2</v>
      </c>
      <c r="N706" s="33">
        <v>0</v>
      </c>
      <c r="O706" s="33">
        <v>0</v>
      </c>
    </row>
    <row r="707" spans="1:15" x14ac:dyDescent="0.3">
      <c r="A707">
        <v>174901</v>
      </c>
      <c r="B707" t="s">
        <v>708</v>
      </c>
      <c r="C707" s="32">
        <v>486550043</v>
      </c>
      <c r="D707" s="32">
        <v>483685747</v>
      </c>
      <c r="E707" s="32">
        <v>20425626</v>
      </c>
      <c r="F707" s="32">
        <f>_xlfn.IFNA(VLOOKUP($A707,'311 &amp; 313 expiration'!A:C,2,FALSE),0)</f>
        <v>0</v>
      </c>
      <c r="G707" s="32">
        <f>_xlfn.IFNA(VLOOKUP($A707,'311 &amp; 313 expiration'!A:C,3,FALSE),0)</f>
        <v>0</v>
      </c>
      <c r="H707" s="33">
        <v>0.66249999999999998</v>
      </c>
      <c r="I707" s="33">
        <v>0.56890000000000007</v>
      </c>
      <c r="J707" s="33">
        <v>0.56890000000000007</v>
      </c>
      <c r="K707" s="33">
        <f t="shared" ref="K707:K770" si="22">J707-I707</f>
        <v>0</v>
      </c>
      <c r="L707" s="33">
        <f t="shared" ref="L707:L770" si="23">H707-K707</f>
        <v>0.66249999999999998</v>
      </c>
      <c r="M707" s="33">
        <v>0.08</v>
      </c>
      <c r="N707" s="33">
        <v>1.3599999999999904E-2</v>
      </c>
      <c r="O707" s="33">
        <v>0</v>
      </c>
    </row>
    <row r="708" spans="1:15" x14ac:dyDescent="0.3">
      <c r="A708">
        <v>174902</v>
      </c>
      <c r="B708" t="s">
        <v>709</v>
      </c>
      <c r="C708" s="32">
        <v>194607495</v>
      </c>
      <c r="D708" s="32">
        <v>188613066</v>
      </c>
      <c r="E708" s="32">
        <v>43324620</v>
      </c>
      <c r="F708" s="32">
        <f>_xlfn.IFNA(VLOOKUP($A708,'311 &amp; 313 expiration'!A:C,2,FALSE),0)</f>
        <v>0</v>
      </c>
      <c r="G708" s="32">
        <f>_xlfn.IFNA(VLOOKUP($A708,'311 &amp; 313 expiration'!A:C,3,FALSE),0)</f>
        <v>0</v>
      </c>
      <c r="H708" s="33">
        <v>0.68220000000000003</v>
      </c>
      <c r="I708" s="33">
        <v>0.63219999999999998</v>
      </c>
      <c r="J708" s="33">
        <v>0.63219999999999998</v>
      </c>
      <c r="K708" s="33">
        <f t="shared" si="22"/>
        <v>0</v>
      </c>
      <c r="L708" s="33">
        <f t="shared" si="23"/>
        <v>0.68220000000000003</v>
      </c>
      <c r="M708" s="33">
        <v>5.0000000000000044E-2</v>
      </c>
      <c r="N708" s="33">
        <v>0</v>
      </c>
      <c r="O708" s="33">
        <v>0</v>
      </c>
    </row>
    <row r="709" spans="1:15" x14ac:dyDescent="0.3">
      <c r="A709">
        <v>174903</v>
      </c>
      <c r="B709" t="s">
        <v>710</v>
      </c>
      <c r="C709" s="32">
        <v>193697887</v>
      </c>
      <c r="D709" s="32">
        <v>186728023</v>
      </c>
      <c r="E709" s="32">
        <v>47327078</v>
      </c>
      <c r="F709" s="32">
        <f>_xlfn.IFNA(VLOOKUP($A709,'311 &amp; 313 expiration'!A:C,2,FALSE),0)</f>
        <v>0</v>
      </c>
      <c r="G709" s="32">
        <f>_xlfn.IFNA(VLOOKUP($A709,'311 &amp; 313 expiration'!A:C,3,FALSE),0)</f>
        <v>0</v>
      </c>
      <c r="H709" s="33">
        <v>0.74350000000000005</v>
      </c>
      <c r="I709" s="33">
        <v>0.6169</v>
      </c>
      <c r="J709" s="33">
        <v>0.6169</v>
      </c>
      <c r="K709" s="33">
        <f t="shared" si="22"/>
        <v>0</v>
      </c>
      <c r="L709" s="33">
        <f t="shared" si="23"/>
        <v>0.74350000000000005</v>
      </c>
      <c r="M709" s="33">
        <v>0.08</v>
      </c>
      <c r="N709" s="33">
        <v>4.6600000000000044E-2</v>
      </c>
      <c r="O709" s="33">
        <v>0</v>
      </c>
    </row>
    <row r="710" spans="1:15" x14ac:dyDescent="0.3">
      <c r="A710">
        <v>174904</v>
      </c>
      <c r="B710" t="s">
        <v>711</v>
      </c>
      <c r="C710" s="32">
        <v>2782375456</v>
      </c>
      <c r="D710" s="32">
        <v>2641050630</v>
      </c>
      <c r="E710" s="32">
        <v>734467210</v>
      </c>
      <c r="F710" s="32">
        <f>_xlfn.IFNA(VLOOKUP($A710,'311 &amp; 313 expiration'!A:C,2,FALSE),0)</f>
        <v>0</v>
      </c>
      <c r="G710" s="32">
        <f>_xlfn.IFNA(VLOOKUP($A710,'311 &amp; 313 expiration'!A:C,3,FALSE),0)</f>
        <v>0</v>
      </c>
      <c r="H710" s="33">
        <v>0.75519999999999998</v>
      </c>
      <c r="I710" s="33">
        <v>0.6169</v>
      </c>
      <c r="J710" s="33">
        <v>0.6169</v>
      </c>
      <c r="K710" s="33">
        <f t="shared" si="22"/>
        <v>0</v>
      </c>
      <c r="L710" s="33">
        <f t="shared" si="23"/>
        <v>0.75519999999999998</v>
      </c>
      <c r="M710" s="33">
        <v>0.08</v>
      </c>
      <c r="N710" s="33">
        <v>5.8299999999999977E-2</v>
      </c>
      <c r="O710" s="33">
        <v>0</v>
      </c>
    </row>
    <row r="711" spans="1:15" x14ac:dyDescent="0.3">
      <c r="A711">
        <v>174906</v>
      </c>
      <c r="B711" t="s">
        <v>712</v>
      </c>
      <c r="C711" s="32">
        <v>331298178</v>
      </c>
      <c r="D711" s="32">
        <v>320649697</v>
      </c>
      <c r="E711" s="32">
        <v>70231316</v>
      </c>
      <c r="F711" s="32">
        <f>_xlfn.IFNA(VLOOKUP($A711,'311 &amp; 313 expiration'!A:C,2,FALSE),0)</f>
        <v>0</v>
      </c>
      <c r="G711" s="32">
        <f>_xlfn.IFNA(VLOOKUP($A711,'311 &amp; 313 expiration'!A:C,3,FALSE),0)</f>
        <v>0</v>
      </c>
      <c r="H711" s="33">
        <v>0.73099999999999998</v>
      </c>
      <c r="I711" s="33">
        <v>0.63219999999999998</v>
      </c>
      <c r="J711" s="33">
        <v>0.63219999999999998</v>
      </c>
      <c r="K711" s="33">
        <f t="shared" si="22"/>
        <v>0</v>
      </c>
      <c r="L711" s="33">
        <f t="shared" si="23"/>
        <v>0.73099999999999998</v>
      </c>
      <c r="M711" s="33">
        <v>0.08</v>
      </c>
      <c r="N711" s="33">
        <v>1.8799999999999997E-2</v>
      </c>
      <c r="O711" s="33">
        <v>0</v>
      </c>
    </row>
    <row r="712" spans="1:15" x14ac:dyDescent="0.3">
      <c r="A712">
        <v>174908</v>
      </c>
      <c r="B712" t="s">
        <v>713</v>
      </c>
      <c r="C712" s="32">
        <v>207369918</v>
      </c>
      <c r="D712" s="32">
        <v>191278757</v>
      </c>
      <c r="E712" s="32">
        <v>78474426</v>
      </c>
      <c r="F712" s="32">
        <f>_xlfn.IFNA(VLOOKUP($A712,'311 &amp; 313 expiration'!A:C,2,FALSE),0)</f>
        <v>0</v>
      </c>
      <c r="G712" s="32">
        <f>_xlfn.IFNA(VLOOKUP($A712,'311 &amp; 313 expiration'!A:C,3,FALSE),0)</f>
        <v>0</v>
      </c>
      <c r="H712" s="33">
        <v>0.66690000000000005</v>
      </c>
      <c r="I712" s="33">
        <v>0.6169</v>
      </c>
      <c r="J712" s="33">
        <v>0.6169</v>
      </c>
      <c r="K712" s="33">
        <f t="shared" si="22"/>
        <v>0</v>
      </c>
      <c r="L712" s="33">
        <f t="shared" si="23"/>
        <v>0.66690000000000005</v>
      </c>
      <c r="M712" s="33">
        <v>5.0000000000000044E-2</v>
      </c>
      <c r="N712" s="33">
        <v>0</v>
      </c>
      <c r="O712" s="33">
        <v>0</v>
      </c>
    </row>
    <row r="713" spans="1:15" x14ac:dyDescent="0.3">
      <c r="A713">
        <v>174909</v>
      </c>
      <c r="B713" t="s">
        <v>714</v>
      </c>
      <c r="C713" s="32">
        <v>191644142</v>
      </c>
      <c r="D713" s="32">
        <v>187709943</v>
      </c>
      <c r="E713" s="32">
        <v>24706906</v>
      </c>
      <c r="F713" s="32">
        <f>_xlfn.IFNA(VLOOKUP($A713,'311 &amp; 313 expiration'!A:C,2,FALSE),0)</f>
        <v>0</v>
      </c>
      <c r="G713" s="32">
        <f>_xlfn.IFNA(VLOOKUP($A713,'311 &amp; 313 expiration'!A:C,3,FALSE),0)</f>
        <v>0</v>
      </c>
      <c r="H713" s="33">
        <v>0.70720000000000005</v>
      </c>
      <c r="I713" s="33">
        <v>0.56890000000000007</v>
      </c>
      <c r="J713" s="33">
        <v>0.56890000000000007</v>
      </c>
      <c r="K713" s="33">
        <f t="shared" si="22"/>
        <v>0</v>
      </c>
      <c r="L713" s="33">
        <f t="shared" si="23"/>
        <v>0.70720000000000005</v>
      </c>
      <c r="M713" s="33">
        <v>0.08</v>
      </c>
      <c r="N713" s="33">
        <v>5.8299999999999977E-2</v>
      </c>
      <c r="O713" s="33">
        <v>0</v>
      </c>
    </row>
    <row r="714" spans="1:15" x14ac:dyDescent="0.3">
      <c r="A714">
        <v>174911</v>
      </c>
      <c r="B714" t="s">
        <v>715</v>
      </c>
      <c r="C714" s="32">
        <v>200574223</v>
      </c>
      <c r="D714" s="32">
        <v>185700836</v>
      </c>
      <c r="E714" s="32">
        <v>66735140</v>
      </c>
      <c r="F714" s="32">
        <f>_xlfn.IFNA(VLOOKUP($A714,'311 &amp; 313 expiration'!A:C,2,FALSE),0)</f>
        <v>0</v>
      </c>
      <c r="G714" s="32">
        <f>_xlfn.IFNA(VLOOKUP($A714,'311 &amp; 313 expiration'!A:C,3,FALSE),0)</f>
        <v>0</v>
      </c>
      <c r="H714" s="33">
        <v>0.66690000000000005</v>
      </c>
      <c r="I714" s="33">
        <v>0.6169</v>
      </c>
      <c r="J714" s="33">
        <v>0.6169</v>
      </c>
      <c r="K714" s="33">
        <f t="shared" si="22"/>
        <v>0</v>
      </c>
      <c r="L714" s="33">
        <f t="shared" si="23"/>
        <v>0.66690000000000005</v>
      </c>
      <c r="M714" s="33">
        <v>5.0000000000000044E-2</v>
      </c>
      <c r="N714" s="33">
        <v>0</v>
      </c>
      <c r="O714" s="33">
        <v>0</v>
      </c>
    </row>
    <row r="715" spans="1:15" x14ac:dyDescent="0.3">
      <c r="A715">
        <v>175902</v>
      </c>
      <c r="B715" t="s">
        <v>716</v>
      </c>
      <c r="C715" s="32">
        <v>440145466</v>
      </c>
      <c r="D715" s="32">
        <v>440145466</v>
      </c>
      <c r="E715" s="32">
        <v>58869550</v>
      </c>
      <c r="F715" s="32">
        <f>_xlfn.IFNA(VLOOKUP($A715,'311 &amp; 313 expiration'!A:C,2,FALSE),0)</f>
        <v>0</v>
      </c>
      <c r="G715" s="32">
        <f>_xlfn.IFNA(VLOOKUP($A715,'311 &amp; 313 expiration'!A:C,3,FALSE),0)</f>
        <v>0</v>
      </c>
      <c r="H715" s="33">
        <v>0.69180000000000008</v>
      </c>
      <c r="I715" s="33">
        <v>0.61180000000000001</v>
      </c>
      <c r="J715" s="33">
        <v>0.61180000000000001</v>
      </c>
      <c r="K715" s="33">
        <f t="shared" si="22"/>
        <v>0</v>
      </c>
      <c r="L715" s="33">
        <f t="shared" si="23"/>
        <v>0.69180000000000008</v>
      </c>
      <c r="M715" s="33">
        <v>0.08</v>
      </c>
      <c r="N715" s="33">
        <v>6.9388939039072284E-17</v>
      </c>
      <c r="O715" s="33">
        <v>0</v>
      </c>
    </row>
    <row r="716" spans="1:15" x14ac:dyDescent="0.3">
      <c r="A716">
        <v>175903</v>
      </c>
      <c r="B716" t="s">
        <v>717</v>
      </c>
      <c r="C716" s="32">
        <v>2970439976</v>
      </c>
      <c r="D716" s="32">
        <v>2970439976</v>
      </c>
      <c r="E716" s="32">
        <v>287257268</v>
      </c>
      <c r="F716" s="32">
        <f>_xlfn.IFNA(VLOOKUP($A716,'311 &amp; 313 expiration'!A:C,2,FALSE),0)</f>
        <v>0</v>
      </c>
      <c r="G716" s="32">
        <f>_xlfn.IFNA(VLOOKUP($A716,'311 &amp; 313 expiration'!A:C,3,FALSE),0)</f>
        <v>0</v>
      </c>
      <c r="H716" s="33">
        <v>0.66690000000000005</v>
      </c>
      <c r="I716" s="33">
        <v>0.6169</v>
      </c>
      <c r="J716" s="33">
        <v>0.6169</v>
      </c>
      <c r="K716" s="33">
        <f t="shared" si="22"/>
        <v>0</v>
      </c>
      <c r="L716" s="33">
        <f t="shared" si="23"/>
        <v>0.66690000000000005</v>
      </c>
      <c r="M716" s="33">
        <v>5.0000000000000044E-2</v>
      </c>
      <c r="N716" s="33">
        <v>0</v>
      </c>
      <c r="O716" s="33">
        <v>0</v>
      </c>
    </row>
    <row r="717" spans="1:15" x14ac:dyDescent="0.3">
      <c r="A717">
        <v>175904</v>
      </c>
      <c r="B717" t="s">
        <v>232</v>
      </c>
      <c r="C717" s="32">
        <v>852016701</v>
      </c>
      <c r="D717" s="32">
        <v>852016701</v>
      </c>
      <c r="E717" s="32">
        <v>30687944</v>
      </c>
      <c r="F717" s="32">
        <f>_xlfn.IFNA(VLOOKUP($A717,'311 &amp; 313 expiration'!A:C,2,FALSE),0)</f>
        <v>0</v>
      </c>
      <c r="G717" s="32">
        <f>_xlfn.IFNA(VLOOKUP($A717,'311 &amp; 313 expiration'!A:C,3,FALSE),0)</f>
        <v>0</v>
      </c>
      <c r="H717" s="33">
        <v>0.62890000000000001</v>
      </c>
      <c r="I717" s="33">
        <v>0.56890000000000007</v>
      </c>
      <c r="J717" s="33">
        <v>0.56890000000000007</v>
      </c>
      <c r="K717" s="33">
        <f t="shared" si="22"/>
        <v>0</v>
      </c>
      <c r="L717" s="33">
        <f t="shared" si="23"/>
        <v>0.62890000000000001</v>
      </c>
      <c r="M717" s="33">
        <v>5.9999999999999942E-2</v>
      </c>
      <c r="N717" s="33">
        <v>0</v>
      </c>
      <c r="O717" s="33">
        <v>0</v>
      </c>
    </row>
    <row r="718" spans="1:15" x14ac:dyDescent="0.3">
      <c r="A718">
        <v>175905</v>
      </c>
      <c r="B718" t="s">
        <v>718</v>
      </c>
      <c r="C718" s="32">
        <v>335673376</v>
      </c>
      <c r="D718" s="32">
        <v>335673376</v>
      </c>
      <c r="E718" s="32">
        <v>21648336</v>
      </c>
      <c r="F718" s="32">
        <f>_xlfn.IFNA(VLOOKUP($A718,'311 &amp; 313 expiration'!A:C,2,FALSE),0)</f>
        <v>0</v>
      </c>
      <c r="G718" s="32">
        <f>_xlfn.IFNA(VLOOKUP($A718,'311 &amp; 313 expiration'!A:C,3,FALSE),0)</f>
        <v>0</v>
      </c>
      <c r="H718" s="33">
        <v>0.72970000000000002</v>
      </c>
      <c r="I718" s="33">
        <v>0.59140000000000004</v>
      </c>
      <c r="J718" s="33">
        <v>0.59140000000000004</v>
      </c>
      <c r="K718" s="33">
        <f t="shared" si="22"/>
        <v>0</v>
      </c>
      <c r="L718" s="33">
        <f t="shared" si="23"/>
        <v>0.72970000000000002</v>
      </c>
      <c r="M718" s="33">
        <v>0.08</v>
      </c>
      <c r="N718" s="33">
        <v>5.8299999999999977E-2</v>
      </c>
      <c r="O718" s="33">
        <v>0</v>
      </c>
    </row>
    <row r="719" spans="1:15" x14ac:dyDescent="0.3">
      <c r="A719">
        <v>175907</v>
      </c>
      <c r="B719" t="s">
        <v>719</v>
      </c>
      <c r="C719" s="32">
        <v>721009606</v>
      </c>
      <c r="D719" s="32">
        <v>721009606</v>
      </c>
      <c r="E719" s="32">
        <v>50580090</v>
      </c>
      <c r="F719" s="32">
        <f>_xlfn.IFNA(VLOOKUP($A719,'311 &amp; 313 expiration'!A:C,2,FALSE),0)</f>
        <v>0</v>
      </c>
      <c r="G719" s="32">
        <f>_xlfn.IFNA(VLOOKUP($A719,'311 &amp; 313 expiration'!A:C,3,FALSE),0)</f>
        <v>0</v>
      </c>
      <c r="H719" s="33">
        <v>0.66920000000000002</v>
      </c>
      <c r="I719" s="33">
        <v>0.61920000000000008</v>
      </c>
      <c r="J719" s="33">
        <v>0.61920000000000008</v>
      </c>
      <c r="K719" s="33">
        <f t="shared" si="22"/>
        <v>0</v>
      </c>
      <c r="L719" s="33">
        <f t="shared" si="23"/>
        <v>0.66920000000000002</v>
      </c>
      <c r="M719" s="33">
        <v>4.9999999999999933E-2</v>
      </c>
      <c r="N719" s="33">
        <v>0</v>
      </c>
      <c r="O719" s="33">
        <v>0</v>
      </c>
    </row>
    <row r="720" spans="1:15" x14ac:dyDescent="0.3">
      <c r="A720">
        <v>175910</v>
      </c>
      <c r="B720" t="s">
        <v>720</v>
      </c>
      <c r="C720" s="32">
        <v>999144839</v>
      </c>
      <c r="D720" s="32">
        <v>999144839</v>
      </c>
      <c r="E720" s="32">
        <v>78788632</v>
      </c>
      <c r="F720" s="32">
        <f>_xlfn.IFNA(VLOOKUP($A720,'311 &amp; 313 expiration'!A:C,2,FALSE),0)</f>
        <v>0</v>
      </c>
      <c r="G720" s="32">
        <f>_xlfn.IFNA(VLOOKUP($A720,'311 &amp; 313 expiration'!A:C,3,FALSE),0)</f>
        <v>0</v>
      </c>
      <c r="H720" s="33">
        <v>0.66410000000000002</v>
      </c>
      <c r="I720" s="33">
        <v>0.61409999999999998</v>
      </c>
      <c r="J720" s="33">
        <v>0.61409999999999998</v>
      </c>
      <c r="K720" s="33">
        <f t="shared" si="22"/>
        <v>0</v>
      </c>
      <c r="L720" s="33">
        <f t="shared" si="23"/>
        <v>0.66410000000000002</v>
      </c>
      <c r="M720" s="33">
        <v>5.0000000000000044E-2</v>
      </c>
      <c r="N720" s="33">
        <v>0</v>
      </c>
      <c r="O720" s="33">
        <v>0</v>
      </c>
    </row>
    <row r="721" spans="1:15" x14ac:dyDescent="0.3">
      <c r="A721">
        <v>175911</v>
      </c>
      <c r="B721" t="s">
        <v>721</v>
      </c>
      <c r="C721" s="32">
        <v>314848135</v>
      </c>
      <c r="D721" s="32">
        <v>314848135</v>
      </c>
      <c r="E721" s="32">
        <v>36334868</v>
      </c>
      <c r="F721" s="32">
        <f>_xlfn.IFNA(VLOOKUP($A721,'311 &amp; 313 expiration'!A:C,2,FALSE),0)</f>
        <v>0</v>
      </c>
      <c r="G721" s="32">
        <f>_xlfn.IFNA(VLOOKUP($A721,'311 &amp; 313 expiration'!A:C,3,FALSE),0)</f>
        <v>0</v>
      </c>
      <c r="H721" s="33">
        <v>0.75750000000000006</v>
      </c>
      <c r="I721" s="33">
        <v>0.61920000000000008</v>
      </c>
      <c r="J721" s="33">
        <v>0.61920000000000008</v>
      </c>
      <c r="K721" s="33">
        <f t="shared" si="22"/>
        <v>0</v>
      </c>
      <c r="L721" s="33">
        <f t="shared" si="23"/>
        <v>0.75750000000000006</v>
      </c>
      <c r="M721" s="33">
        <v>0.08</v>
      </c>
      <c r="N721" s="33">
        <v>5.8299999999999977E-2</v>
      </c>
      <c r="O721" s="33">
        <v>0</v>
      </c>
    </row>
    <row r="722" spans="1:15" x14ac:dyDescent="0.3">
      <c r="A722">
        <v>176901</v>
      </c>
      <c r="B722" t="s">
        <v>722</v>
      </c>
      <c r="C722" s="32">
        <v>305302388</v>
      </c>
      <c r="D722" s="32">
        <v>298261843</v>
      </c>
      <c r="E722" s="32">
        <v>42384016</v>
      </c>
      <c r="F722" s="32">
        <f>_xlfn.IFNA(VLOOKUP($A722,'311 &amp; 313 expiration'!A:C,2,FALSE),0)</f>
        <v>0</v>
      </c>
      <c r="G722" s="32">
        <f>_xlfn.IFNA(VLOOKUP($A722,'311 &amp; 313 expiration'!A:C,3,FALSE),0)</f>
        <v>0</v>
      </c>
      <c r="H722" s="33">
        <v>0.76619999999999999</v>
      </c>
      <c r="I722" s="33">
        <v>0.62790000000000001</v>
      </c>
      <c r="J722" s="33">
        <v>0.62790000000000001</v>
      </c>
      <c r="K722" s="33">
        <f t="shared" si="22"/>
        <v>0</v>
      </c>
      <c r="L722" s="33">
        <f t="shared" si="23"/>
        <v>0.76619999999999999</v>
      </c>
      <c r="M722" s="33">
        <v>0.08</v>
      </c>
      <c r="N722" s="33">
        <v>5.8299999999999977E-2</v>
      </c>
      <c r="O722" s="33">
        <v>0</v>
      </c>
    </row>
    <row r="723" spans="1:15" x14ac:dyDescent="0.3">
      <c r="A723">
        <v>176902</v>
      </c>
      <c r="B723" t="s">
        <v>723</v>
      </c>
      <c r="C723" s="32">
        <v>351427060</v>
      </c>
      <c r="D723" s="32">
        <v>344575770</v>
      </c>
      <c r="E723" s="32">
        <v>63025474</v>
      </c>
      <c r="F723" s="32">
        <f>_xlfn.IFNA(VLOOKUP($A723,'311 &amp; 313 expiration'!A:C,2,FALSE),0)</f>
        <v>0</v>
      </c>
      <c r="G723" s="32">
        <f>_xlfn.IFNA(VLOOKUP($A723,'311 &amp; 313 expiration'!A:C,3,FALSE),0)</f>
        <v>0</v>
      </c>
      <c r="H723" s="33">
        <v>0.75490000000000002</v>
      </c>
      <c r="I723" s="33">
        <v>0.6169</v>
      </c>
      <c r="J723" s="33">
        <v>0.6169</v>
      </c>
      <c r="K723" s="33">
        <f t="shared" si="22"/>
        <v>0</v>
      </c>
      <c r="L723" s="33">
        <f t="shared" si="23"/>
        <v>0.75490000000000002</v>
      </c>
      <c r="M723" s="33">
        <v>0.08</v>
      </c>
      <c r="N723" s="33">
        <v>5.800000000000001E-2</v>
      </c>
      <c r="O723" s="33">
        <v>0</v>
      </c>
    </row>
    <row r="724" spans="1:15" x14ac:dyDescent="0.3">
      <c r="A724">
        <v>176903</v>
      </c>
      <c r="B724" t="s">
        <v>724</v>
      </c>
      <c r="C724" s="32">
        <v>674716749</v>
      </c>
      <c r="D724" s="32">
        <v>667414712</v>
      </c>
      <c r="E724" s="32">
        <v>50792636</v>
      </c>
      <c r="F724" s="32">
        <f>_xlfn.IFNA(VLOOKUP($A724,'311 &amp; 313 expiration'!A:C,2,FALSE),0)</f>
        <v>0</v>
      </c>
      <c r="G724" s="32">
        <f>_xlfn.IFNA(VLOOKUP($A724,'311 &amp; 313 expiration'!A:C,3,FALSE),0)</f>
        <v>0</v>
      </c>
      <c r="H724" s="33">
        <v>0.68220000000000003</v>
      </c>
      <c r="I724" s="33">
        <v>0.63219999999999998</v>
      </c>
      <c r="J724" s="33">
        <v>0.63219999999999998</v>
      </c>
      <c r="K724" s="33">
        <f t="shared" si="22"/>
        <v>0</v>
      </c>
      <c r="L724" s="33">
        <f t="shared" si="23"/>
        <v>0.68220000000000003</v>
      </c>
      <c r="M724" s="33">
        <v>5.0000000000000044E-2</v>
      </c>
      <c r="N724" s="33">
        <v>0</v>
      </c>
      <c r="O724" s="33">
        <v>0</v>
      </c>
    </row>
    <row r="725" spans="1:15" x14ac:dyDescent="0.3">
      <c r="A725">
        <v>177901</v>
      </c>
      <c r="B725" t="s">
        <v>725</v>
      </c>
      <c r="C725" s="32">
        <v>418837826</v>
      </c>
      <c r="D725" s="32">
        <v>418837826</v>
      </c>
      <c r="E725" s="32">
        <v>15447806</v>
      </c>
      <c r="F725" s="32">
        <f>_xlfn.IFNA(VLOOKUP($A725,'311 &amp; 313 expiration'!A:C,2,FALSE),0)</f>
        <v>0</v>
      </c>
      <c r="G725" s="32">
        <f>_xlfn.IFNA(VLOOKUP($A725,'311 &amp; 313 expiration'!A:C,3,FALSE),0)</f>
        <v>0</v>
      </c>
      <c r="H725" s="33">
        <v>0.77050000000000007</v>
      </c>
      <c r="I725" s="33">
        <v>0.63219999999999998</v>
      </c>
      <c r="J725" s="33">
        <v>0.63219999999999998</v>
      </c>
      <c r="K725" s="33">
        <f t="shared" si="22"/>
        <v>0</v>
      </c>
      <c r="L725" s="33">
        <f t="shared" si="23"/>
        <v>0.77050000000000007</v>
      </c>
      <c r="M725" s="33">
        <v>0.08</v>
      </c>
      <c r="N725" s="33">
        <v>5.8300000000000088E-2</v>
      </c>
      <c r="O725" s="33">
        <v>0</v>
      </c>
    </row>
    <row r="726" spans="1:15" x14ac:dyDescent="0.3">
      <c r="A726">
        <v>177902</v>
      </c>
      <c r="B726" t="s">
        <v>726</v>
      </c>
      <c r="C726" s="32">
        <v>1152265018</v>
      </c>
      <c r="D726" s="32">
        <v>1152265018</v>
      </c>
      <c r="E726" s="32">
        <v>86844240</v>
      </c>
      <c r="F726" s="32">
        <f>_xlfn.IFNA(VLOOKUP($A726,'311 &amp; 313 expiration'!A:C,2,FALSE),0)</f>
        <v>0</v>
      </c>
      <c r="G726" s="32">
        <f>_xlfn.IFNA(VLOOKUP($A726,'311 &amp; 313 expiration'!A:C,3,FALSE),0)</f>
        <v>0</v>
      </c>
      <c r="H726" s="33">
        <v>0.69330000000000003</v>
      </c>
      <c r="I726" s="33">
        <v>0.60360000000000003</v>
      </c>
      <c r="J726" s="33">
        <v>0.60360000000000003</v>
      </c>
      <c r="K726" s="33">
        <f t="shared" si="22"/>
        <v>0</v>
      </c>
      <c r="L726" s="33">
        <f t="shared" si="23"/>
        <v>0.69330000000000003</v>
      </c>
      <c r="M726" s="33">
        <v>0.08</v>
      </c>
      <c r="N726" s="33">
        <v>9.7000000000000003E-3</v>
      </c>
      <c r="O726" s="33">
        <v>0</v>
      </c>
    </row>
    <row r="727" spans="1:15" x14ac:dyDescent="0.3">
      <c r="A727">
        <v>177903</v>
      </c>
      <c r="B727" t="s">
        <v>727</v>
      </c>
      <c r="C727" s="32">
        <v>632900977</v>
      </c>
      <c r="D727" s="32">
        <v>632900977</v>
      </c>
      <c r="E727" s="32">
        <v>9597394</v>
      </c>
      <c r="F727" s="32">
        <f>_xlfn.IFNA(VLOOKUP($A727,'311 &amp; 313 expiration'!A:C,2,FALSE),0)</f>
        <v>0</v>
      </c>
      <c r="G727" s="32">
        <f>_xlfn.IFNA(VLOOKUP($A727,'311 &amp; 313 expiration'!A:C,3,FALSE),0)</f>
        <v>0</v>
      </c>
      <c r="H727" s="33">
        <v>0.68220000000000003</v>
      </c>
      <c r="I727" s="33">
        <v>0.63219999999999998</v>
      </c>
      <c r="J727" s="33">
        <v>0.63219999999999998</v>
      </c>
      <c r="K727" s="33">
        <f t="shared" si="22"/>
        <v>0</v>
      </c>
      <c r="L727" s="33">
        <f t="shared" si="23"/>
        <v>0.68220000000000003</v>
      </c>
      <c r="M727" s="33">
        <v>5.0000000000000044E-2</v>
      </c>
      <c r="N727" s="33">
        <v>0</v>
      </c>
      <c r="O727" s="33">
        <v>0</v>
      </c>
    </row>
    <row r="728" spans="1:15" x14ac:dyDescent="0.3">
      <c r="A728">
        <v>177905</v>
      </c>
      <c r="B728" t="s">
        <v>728</v>
      </c>
      <c r="C728" s="32">
        <v>481706739</v>
      </c>
      <c r="D728" s="32">
        <v>481706739</v>
      </c>
      <c r="E728" s="32">
        <v>6171602</v>
      </c>
      <c r="F728" s="32">
        <f>_xlfn.IFNA(VLOOKUP($A728,'311 &amp; 313 expiration'!A:C,2,FALSE),0)</f>
        <v>0</v>
      </c>
      <c r="G728" s="32">
        <f>_xlfn.IFNA(VLOOKUP($A728,'311 &amp; 313 expiration'!A:C,3,FALSE),0)</f>
        <v>0</v>
      </c>
      <c r="H728" s="33">
        <v>0.70069999999999999</v>
      </c>
      <c r="I728" s="33">
        <v>0.56890000000000007</v>
      </c>
      <c r="J728" s="33">
        <v>0.56890000000000007</v>
      </c>
      <c r="K728" s="33">
        <f t="shared" si="22"/>
        <v>0</v>
      </c>
      <c r="L728" s="33">
        <f t="shared" si="23"/>
        <v>0.70069999999999999</v>
      </c>
      <c r="M728" s="33">
        <v>0.08</v>
      </c>
      <c r="N728" s="33">
        <v>5.1799999999999916E-2</v>
      </c>
      <c r="O728" s="33">
        <v>0</v>
      </c>
    </row>
    <row r="729" spans="1:15" x14ac:dyDescent="0.3">
      <c r="A729">
        <v>178901</v>
      </c>
      <c r="B729" t="s">
        <v>729</v>
      </c>
      <c r="C729" s="32">
        <v>241866807</v>
      </c>
      <c r="D729" s="32">
        <v>241866807</v>
      </c>
      <c r="E729" s="32">
        <v>10761512</v>
      </c>
      <c r="F729" s="32">
        <f>_xlfn.IFNA(VLOOKUP($A729,'311 &amp; 313 expiration'!A:C,2,FALSE),0)</f>
        <v>0</v>
      </c>
      <c r="G729" s="32">
        <f>_xlfn.IFNA(VLOOKUP($A729,'311 &amp; 313 expiration'!A:C,3,FALSE),0)</f>
        <v>0</v>
      </c>
      <c r="H729" s="33">
        <v>0.74370000000000003</v>
      </c>
      <c r="I729" s="33">
        <v>0.60540000000000005</v>
      </c>
      <c r="J729" s="33">
        <v>0.60540000000000005</v>
      </c>
      <c r="K729" s="33">
        <f t="shared" si="22"/>
        <v>0</v>
      </c>
      <c r="L729" s="33">
        <f t="shared" si="23"/>
        <v>0.74370000000000003</v>
      </c>
      <c r="M729" s="33">
        <v>0.08</v>
      </c>
      <c r="N729" s="33">
        <v>5.8299999999999977E-2</v>
      </c>
      <c r="O729" s="33">
        <v>0</v>
      </c>
    </row>
    <row r="730" spans="1:15" x14ac:dyDescent="0.3">
      <c r="A730">
        <v>178902</v>
      </c>
      <c r="B730" t="s">
        <v>730</v>
      </c>
      <c r="C730" s="32">
        <v>838947303</v>
      </c>
      <c r="D730" s="32">
        <v>825557693</v>
      </c>
      <c r="E730" s="32">
        <v>91319742</v>
      </c>
      <c r="F730" s="32">
        <f>_xlfn.IFNA(VLOOKUP($A730,'311 &amp; 313 expiration'!A:C,2,FALSE),0)</f>
        <v>0</v>
      </c>
      <c r="G730" s="32">
        <f>_xlfn.IFNA(VLOOKUP($A730,'311 &amp; 313 expiration'!A:C,3,FALSE),0)</f>
        <v>0</v>
      </c>
      <c r="H730" s="33">
        <v>0.68220000000000003</v>
      </c>
      <c r="I730" s="33">
        <v>0.63219999999999998</v>
      </c>
      <c r="J730" s="33">
        <v>0.63219999999999998</v>
      </c>
      <c r="K730" s="33">
        <f t="shared" si="22"/>
        <v>0</v>
      </c>
      <c r="L730" s="33">
        <f t="shared" si="23"/>
        <v>0.68220000000000003</v>
      </c>
      <c r="M730" s="33">
        <v>5.0000000000000044E-2</v>
      </c>
      <c r="N730" s="33">
        <v>0</v>
      </c>
      <c r="O730" s="33">
        <v>0</v>
      </c>
    </row>
    <row r="731" spans="1:15" x14ac:dyDescent="0.3">
      <c r="A731">
        <v>178903</v>
      </c>
      <c r="B731" t="s">
        <v>731</v>
      </c>
      <c r="C731" s="32">
        <v>2617635561</v>
      </c>
      <c r="D731" s="32">
        <v>2617635561</v>
      </c>
      <c r="E731" s="32">
        <v>373651788</v>
      </c>
      <c r="F731" s="32">
        <f>_xlfn.IFNA(VLOOKUP($A731,'311 &amp; 313 expiration'!A:C,2,FALSE),0)</f>
        <v>0</v>
      </c>
      <c r="G731" s="32">
        <f>_xlfn.IFNA(VLOOKUP($A731,'311 &amp; 313 expiration'!A:C,3,FALSE),0)</f>
        <v>0</v>
      </c>
      <c r="H731" s="33">
        <v>0.76950000000000007</v>
      </c>
      <c r="I731" s="33">
        <v>0.63119999999999998</v>
      </c>
      <c r="J731" s="33">
        <v>0.63119999999999998</v>
      </c>
      <c r="K731" s="33">
        <f t="shared" si="22"/>
        <v>0</v>
      </c>
      <c r="L731" s="33">
        <f t="shared" si="23"/>
        <v>0.76950000000000007</v>
      </c>
      <c r="M731" s="33">
        <v>0.08</v>
      </c>
      <c r="N731" s="33">
        <v>5.8300000000000088E-2</v>
      </c>
      <c r="O731" s="33">
        <v>0</v>
      </c>
    </row>
    <row r="732" spans="1:15" x14ac:dyDescent="0.3">
      <c r="A732">
        <v>178904</v>
      </c>
      <c r="B732" t="s">
        <v>732</v>
      </c>
      <c r="C732" s="32">
        <v>19448031455</v>
      </c>
      <c r="D732" s="32">
        <v>19448031455</v>
      </c>
      <c r="E732" s="32">
        <v>3123840544</v>
      </c>
      <c r="F732" s="32">
        <f>_xlfn.IFNA(VLOOKUP($A732,'311 &amp; 313 expiration'!A:C,2,FALSE),0)</f>
        <v>0</v>
      </c>
      <c r="G732" s="32">
        <f>_xlfn.IFNA(VLOOKUP($A732,'311 &amp; 313 expiration'!A:C,3,FALSE),0)</f>
        <v>0</v>
      </c>
      <c r="H732" s="33">
        <v>0.67830000000000001</v>
      </c>
      <c r="I732" s="33">
        <v>0.61830000000000007</v>
      </c>
      <c r="J732" s="33">
        <v>0.61830000000000007</v>
      </c>
      <c r="K732" s="33">
        <f t="shared" si="22"/>
        <v>0</v>
      </c>
      <c r="L732" s="33">
        <f t="shared" si="23"/>
        <v>0.67830000000000001</v>
      </c>
      <c r="M732" s="33">
        <v>5.9999999999999942E-2</v>
      </c>
      <c r="N732" s="33">
        <v>0</v>
      </c>
      <c r="O732" s="33">
        <v>0</v>
      </c>
    </row>
    <row r="733" spans="1:15" x14ac:dyDescent="0.3">
      <c r="A733">
        <v>178905</v>
      </c>
      <c r="B733" t="s">
        <v>733</v>
      </c>
      <c r="C733" s="32">
        <v>95098588</v>
      </c>
      <c r="D733" s="32">
        <v>95098588</v>
      </c>
      <c r="E733" s="32">
        <v>7587856</v>
      </c>
      <c r="F733" s="32">
        <f>_xlfn.IFNA(VLOOKUP($A733,'311 &amp; 313 expiration'!A:C,2,FALSE),0)</f>
        <v>0</v>
      </c>
      <c r="G733" s="32">
        <f>_xlfn.IFNA(VLOOKUP($A733,'311 &amp; 313 expiration'!A:C,3,FALSE),0)</f>
        <v>0</v>
      </c>
      <c r="H733" s="33">
        <v>0.66920000000000002</v>
      </c>
      <c r="I733" s="33">
        <v>0.61920000000000008</v>
      </c>
      <c r="J733" s="33">
        <v>0.61920000000000008</v>
      </c>
      <c r="K733" s="33">
        <f t="shared" si="22"/>
        <v>0</v>
      </c>
      <c r="L733" s="33">
        <f t="shared" si="23"/>
        <v>0.66920000000000002</v>
      </c>
      <c r="M733" s="33">
        <v>4.9999999999999933E-2</v>
      </c>
      <c r="N733" s="33">
        <v>0</v>
      </c>
      <c r="O733" s="33">
        <v>0</v>
      </c>
    </row>
    <row r="734" spans="1:15" x14ac:dyDescent="0.3">
      <c r="A734">
        <v>178906</v>
      </c>
      <c r="B734" t="s">
        <v>734</v>
      </c>
      <c r="C734" s="32">
        <v>1040580031</v>
      </c>
      <c r="D734" s="32">
        <v>1040580031</v>
      </c>
      <c r="E734" s="32">
        <v>127083424</v>
      </c>
      <c r="F734" s="32">
        <f>_xlfn.IFNA(VLOOKUP($A734,'311 &amp; 313 expiration'!A:C,2,FALSE),0)</f>
        <v>0</v>
      </c>
      <c r="G734" s="32">
        <f>_xlfn.IFNA(VLOOKUP($A734,'311 &amp; 313 expiration'!A:C,3,FALSE),0)</f>
        <v>0</v>
      </c>
      <c r="H734" s="33">
        <v>0.66490000000000005</v>
      </c>
      <c r="I734" s="33">
        <v>0.6149</v>
      </c>
      <c r="J734" s="33">
        <v>0.6149</v>
      </c>
      <c r="K734" s="33">
        <f t="shared" si="22"/>
        <v>0</v>
      </c>
      <c r="L734" s="33">
        <f t="shared" si="23"/>
        <v>0.66490000000000005</v>
      </c>
      <c r="M734" s="33">
        <v>5.0000000000000044E-2</v>
      </c>
      <c r="N734" s="33">
        <v>0</v>
      </c>
      <c r="O734" s="33">
        <v>0</v>
      </c>
    </row>
    <row r="735" spans="1:15" x14ac:dyDescent="0.3">
      <c r="A735">
        <v>178908</v>
      </c>
      <c r="B735" t="s">
        <v>735</v>
      </c>
      <c r="C735" s="32">
        <v>6446043760</v>
      </c>
      <c r="D735" s="32">
        <v>6372423983</v>
      </c>
      <c r="E735" s="32">
        <v>229930662</v>
      </c>
      <c r="F735" s="32">
        <f>_xlfn.IFNA(VLOOKUP($A735,'311 &amp; 313 expiration'!A:C,2,FALSE),0)</f>
        <v>0</v>
      </c>
      <c r="G735" s="32">
        <f>_xlfn.IFNA(VLOOKUP($A735,'311 &amp; 313 expiration'!A:C,3,FALSE),0)</f>
        <v>0</v>
      </c>
      <c r="H735" s="33">
        <v>0.66690000000000005</v>
      </c>
      <c r="I735" s="33">
        <v>0.6169</v>
      </c>
      <c r="J735" s="33">
        <v>0.6169</v>
      </c>
      <c r="K735" s="33">
        <f t="shared" si="22"/>
        <v>0</v>
      </c>
      <c r="L735" s="33">
        <f t="shared" si="23"/>
        <v>0.66690000000000005</v>
      </c>
      <c r="M735" s="33">
        <v>5.0000000000000044E-2</v>
      </c>
      <c r="N735" s="33">
        <v>0</v>
      </c>
      <c r="O735" s="33">
        <v>0</v>
      </c>
    </row>
    <row r="736" spans="1:15" x14ac:dyDescent="0.3">
      <c r="A736">
        <v>178909</v>
      </c>
      <c r="B736" t="s">
        <v>736</v>
      </c>
      <c r="C736" s="32">
        <v>835495356</v>
      </c>
      <c r="D736" s="32">
        <v>835495356</v>
      </c>
      <c r="E736" s="32">
        <v>83061900</v>
      </c>
      <c r="F736" s="32">
        <f>_xlfn.IFNA(VLOOKUP($A736,'311 &amp; 313 expiration'!A:C,2,FALSE),0)</f>
        <v>0</v>
      </c>
      <c r="G736" s="32">
        <f>_xlfn.IFNA(VLOOKUP($A736,'311 &amp; 313 expiration'!A:C,3,FALSE),0)</f>
        <v>0</v>
      </c>
      <c r="H736" s="33">
        <v>0.75519999999999998</v>
      </c>
      <c r="I736" s="33">
        <v>0.6169</v>
      </c>
      <c r="J736" s="33">
        <v>0.6169</v>
      </c>
      <c r="K736" s="33">
        <f t="shared" si="22"/>
        <v>0</v>
      </c>
      <c r="L736" s="33">
        <f t="shared" si="23"/>
        <v>0.75519999999999998</v>
      </c>
      <c r="M736" s="33">
        <v>0.08</v>
      </c>
      <c r="N736" s="33">
        <v>5.8299999999999977E-2</v>
      </c>
      <c r="O736" s="33">
        <v>0</v>
      </c>
    </row>
    <row r="737" spans="1:15" x14ac:dyDescent="0.3">
      <c r="A737">
        <v>178912</v>
      </c>
      <c r="B737" t="s">
        <v>737</v>
      </c>
      <c r="C737" s="32">
        <v>3868685127</v>
      </c>
      <c r="D737" s="32">
        <v>3811921788</v>
      </c>
      <c r="E737" s="32">
        <v>322417794</v>
      </c>
      <c r="F737" s="32">
        <f>_xlfn.IFNA(VLOOKUP($A737,'311 &amp; 313 expiration'!A:C,2,FALSE),0)</f>
        <v>0</v>
      </c>
      <c r="G737" s="32">
        <f>_xlfn.IFNA(VLOOKUP($A737,'311 &amp; 313 expiration'!A:C,3,FALSE),0)</f>
        <v>0</v>
      </c>
      <c r="H737" s="33">
        <v>0.75750000000000006</v>
      </c>
      <c r="I737" s="33">
        <v>0.61920000000000008</v>
      </c>
      <c r="J737" s="33">
        <v>0.61920000000000008</v>
      </c>
      <c r="K737" s="33">
        <f t="shared" si="22"/>
        <v>0</v>
      </c>
      <c r="L737" s="33">
        <f t="shared" si="23"/>
        <v>0.75750000000000006</v>
      </c>
      <c r="M737" s="33">
        <v>0.08</v>
      </c>
      <c r="N737" s="33">
        <v>5.8299999999999977E-2</v>
      </c>
      <c r="O737" s="33">
        <v>0</v>
      </c>
    </row>
    <row r="738" spans="1:15" x14ac:dyDescent="0.3">
      <c r="A738">
        <v>178913</v>
      </c>
      <c r="B738" t="s">
        <v>738</v>
      </c>
      <c r="C738" s="32">
        <v>873243861</v>
      </c>
      <c r="D738" s="32">
        <v>873243861</v>
      </c>
      <c r="E738" s="32">
        <v>58871902</v>
      </c>
      <c r="F738" s="32">
        <f>_xlfn.IFNA(VLOOKUP($A738,'311 &amp; 313 expiration'!A:C,2,FALSE),0)</f>
        <v>0</v>
      </c>
      <c r="G738" s="32">
        <f>_xlfn.IFNA(VLOOKUP($A738,'311 &amp; 313 expiration'!A:C,3,FALSE),0)</f>
        <v>0</v>
      </c>
      <c r="H738" s="33">
        <v>0.75330000000000008</v>
      </c>
      <c r="I738" s="33">
        <v>0.61499999999999999</v>
      </c>
      <c r="J738" s="33">
        <v>0.61499999999999999</v>
      </c>
      <c r="K738" s="33">
        <f t="shared" si="22"/>
        <v>0</v>
      </c>
      <c r="L738" s="33">
        <f t="shared" si="23"/>
        <v>0.75330000000000008</v>
      </c>
      <c r="M738" s="33">
        <v>0.08</v>
      </c>
      <c r="N738" s="33">
        <v>5.8300000000000088E-2</v>
      </c>
      <c r="O738" s="33">
        <v>0</v>
      </c>
    </row>
    <row r="739" spans="1:15" x14ac:dyDescent="0.3">
      <c r="A739">
        <v>178914</v>
      </c>
      <c r="B739" t="s">
        <v>739</v>
      </c>
      <c r="C739" s="32">
        <v>4360214119</v>
      </c>
      <c r="D739" s="32">
        <v>4360214119</v>
      </c>
      <c r="E739" s="32">
        <v>594394648</v>
      </c>
      <c r="F739" s="32">
        <f>_xlfn.IFNA(VLOOKUP($A739,'311 &amp; 313 expiration'!A:C,2,FALSE),0)</f>
        <v>0</v>
      </c>
      <c r="G739" s="32">
        <f>_xlfn.IFNA(VLOOKUP($A739,'311 &amp; 313 expiration'!A:C,3,FALSE),0)</f>
        <v>0</v>
      </c>
      <c r="H739" s="33">
        <v>0.66610000000000003</v>
      </c>
      <c r="I739" s="33">
        <v>0.61609999999999998</v>
      </c>
      <c r="J739" s="33">
        <v>0.61609999999999998</v>
      </c>
      <c r="K739" s="33">
        <f t="shared" si="22"/>
        <v>0</v>
      </c>
      <c r="L739" s="33">
        <f t="shared" si="23"/>
        <v>0.66610000000000003</v>
      </c>
      <c r="M739" s="33">
        <v>5.0000000000000044E-2</v>
      </c>
      <c r="N739" s="33">
        <v>0</v>
      </c>
      <c r="O739" s="33">
        <v>0</v>
      </c>
    </row>
    <row r="740" spans="1:15" x14ac:dyDescent="0.3">
      <c r="A740">
        <v>178915</v>
      </c>
      <c r="B740" t="s">
        <v>740</v>
      </c>
      <c r="C740" s="32">
        <v>1117820315</v>
      </c>
      <c r="D740" s="32">
        <v>1117820315</v>
      </c>
      <c r="E740" s="32">
        <v>54727810</v>
      </c>
      <c r="F740" s="32">
        <f>_xlfn.IFNA(VLOOKUP($A740,'311 &amp; 313 expiration'!A:C,2,FALSE),0)</f>
        <v>0</v>
      </c>
      <c r="G740" s="32">
        <f>_xlfn.IFNA(VLOOKUP($A740,'311 &amp; 313 expiration'!A:C,3,FALSE),0)</f>
        <v>0</v>
      </c>
      <c r="H740" s="33">
        <v>0.66690000000000005</v>
      </c>
      <c r="I740" s="33">
        <v>0.6169</v>
      </c>
      <c r="J740" s="33">
        <v>0.6169</v>
      </c>
      <c r="K740" s="33">
        <f t="shared" si="22"/>
        <v>0</v>
      </c>
      <c r="L740" s="33">
        <f t="shared" si="23"/>
        <v>0.66690000000000005</v>
      </c>
      <c r="M740" s="33">
        <v>5.0000000000000044E-2</v>
      </c>
      <c r="N740" s="33">
        <v>0</v>
      </c>
      <c r="O740" s="33">
        <v>0</v>
      </c>
    </row>
    <row r="741" spans="1:15" x14ac:dyDescent="0.3">
      <c r="A741">
        <v>179901</v>
      </c>
      <c r="B741" t="s">
        <v>741</v>
      </c>
      <c r="C741" s="32">
        <v>1172860452</v>
      </c>
      <c r="D741" s="32">
        <v>1172860452</v>
      </c>
      <c r="E741" s="32">
        <v>75200618</v>
      </c>
      <c r="F741" s="32">
        <f>_xlfn.IFNA(VLOOKUP($A741,'311 &amp; 313 expiration'!A:C,2,FALSE),0)</f>
        <v>0</v>
      </c>
      <c r="G741" s="32">
        <f>_xlfn.IFNA(VLOOKUP($A741,'311 &amp; 313 expiration'!A:C,3,FALSE),0)</f>
        <v>0</v>
      </c>
      <c r="H741" s="33">
        <v>0.71220000000000006</v>
      </c>
      <c r="I741" s="33">
        <v>0.63219999999999998</v>
      </c>
      <c r="J741" s="33">
        <v>0.63219999999999998</v>
      </c>
      <c r="K741" s="33">
        <f t="shared" si="22"/>
        <v>0</v>
      </c>
      <c r="L741" s="33">
        <f t="shared" si="23"/>
        <v>0.71220000000000006</v>
      </c>
      <c r="M741" s="33">
        <v>0.08</v>
      </c>
      <c r="N741" s="33">
        <v>6.9388939039072284E-17</v>
      </c>
      <c r="O741" s="33">
        <v>0</v>
      </c>
    </row>
    <row r="742" spans="1:15" x14ac:dyDescent="0.3">
      <c r="A742">
        <v>180902</v>
      </c>
      <c r="B742" t="s">
        <v>742</v>
      </c>
      <c r="C742" s="32">
        <v>304732894</v>
      </c>
      <c r="D742" s="32">
        <v>304732894</v>
      </c>
      <c r="E742" s="32">
        <v>15611836</v>
      </c>
      <c r="F742" s="32">
        <f>_xlfn.IFNA(VLOOKUP($A742,'311 &amp; 313 expiration'!A:C,2,FALSE),0)</f>
        <v>0</v>
      </c>
      <c r="G742" s="32">
        <f>_xlfn.IFNA(VLOOKUP($A742,'311 &amp; 313 expiration'!A:C,3,FALSE),0)</f>
        <v>0</v>
      </c>
      <c r="H742" s="33">
        <v>0.80220000000000002</v>
      </c>
      <c r="I742" s="33">
        <v>0.63219999999999998</v>
      </c>
      <c r="J742" s="33">
        <v>0.63219999999999998</v>
      </c>
      <c r="K742" s="33">
        <f t="shared" si="22"/>
        <v>0</v>
      </c>
      <c r="L742" s="33">
        <f t="shared" si="23"/>
        <v>0.80220000000000002</v>
      </c>
      <c r="M742" s="33">
        <v>0.08</v>
      </c>
      <c r="N742" s="33">
        <v>0.09</v>
      </c>
      <c r="O742" s="33">
        <v>2.7755575615628914E-17</v>
      </c>
    </row>
    <row r="743" spans="1:15" x14ac:dyDescent="0.3">
      <c r="A743">
        <v>180903</v>
      </c>
      <c r="B743" t="s">
        <v>743</v>
      </c>
      <c r="C743" s="32">
        <v>178517805</v>
      </c>
      <c r="D743" s="32">
        <v>178517805</v>
      </c>
      <c r="E743" s="32">
        <v>2141426</v>
      </c>
      <c r="F743" s="32">
        <f>_xlfn.IFNA(VLOOKUP($A743,'311 &amp; 313 expiration'!A:C,2,FALSE),0)</f>
        <v>0</v>
      </c>
      <c r="G743" s="32">
        <f>_xlfn.IFNA(VLOOKUP($A743,'311 &amp; 313 expiration'!A:C,3,FALSE),0)</f>
        <v>0</v>
      </c>
      <c r="H743" s="33">
        <v>0.80220000000000002</v>
      </c>
      <c r="I743" s="33">
        <v>0.63219999999999998</v>
      </c>
      <c r="J743" s="33">
        <v>0.63219999999999998</v>
      </c>
      <c r="K743" s="33">
        <f t="shared" si="22"/>
        <v>0</v>
      </c>
      <c r="L743" s="33">
        <f t="shared" si="23"/>
        <v>0.80220000000000002</v>
      </c>
      <c r="M743" s="33">
        <v>0.08</v>
      </c>
      <c r="N743" s="33">
        <v>0.09</v>
      </c>
      <c r="O743" s="33">
        <v>2.7755575615628914E-17</v>
      </c>
    </row>
    <row r="744" spans="1:15" x14ac:dyDescent="0.3">
      <c r="A744">
        <v>180904</v>
      </c>
      <c r="B744" t="s">
        <v>744</v>
      </c>
      <c r="C744" s="32">
        <v>161417273</v>
      </c>
      <c r="D744" s="32">
        <v>161417273</v>
      </c>
      <c r="E744" s="32">
        <v>4353446</v>
      </c>
      <c r="F744" s="32">
        <f>_xlfn.IFNA(VLOOKUP($A744,'311 &amp; 313 expiration'!A:C,2,FALSE),0)</f>
        <v>0</v>
      </c>
      <c r="G744" s="32">
        <f>_xlfn.IFNA(VLOOKUP($A744,'311 &amp; 313 expiration'!A:C,3,FALSE),0)</f>
        <v>0</v>
      </c>
      <c r="H744" s="33">
        <v>0.68220000000000003</v>
      </c>
      <c r="I744" s="33">
        <v>0.63219999999999998</v>
      </c>
      <c r="J744" s="33">
        <v>0.63219999999999998</v>
      </c>
      <c r="K744" s="33">
        <f t="shared" si="22"/>
        <v>0</v>
      </c>
      <c r="L744" s="33">
        <f t="shared" si="23"/>
        <v>0.68220000000000003</v>
      </c>
      <c r="M744" s="33">
        <v>5.0000000000000044E-2</v>
      </c>
      <c r="N744" s="33">
        <v>0</v>
      </c>
      <c r="O744" s="33">
        <v>0</v>
      </c>
    </row>
    <row r="745" spans="1:15" x14ac:dyDescent="0.3">
      <c r="A745">
        <v>181901</v>
      </c>
      <c r="B745" t="s">
        <v>745</v>
      </c>
      <c r="C745" s="32">
        <v>1835980105</v>
      </c>
      <c r="D745" s="32">
        <v>1835980105</v>
      </c>
      <c r="E745" s="32">
        <v>278365888</v>
      </c>
      <c r="F745" s="32">
        <f>_xlfn.IFNA(VLOOKUP($A745,'311 &amp; 313 expiration'!A:C,2,FALSE),0)</f>
        <v>0</v>
      </c>
      <c r="G745" s="32">
        <f>_xlfn.IFNA(VLOOKUP($A745,'311 &amp; 313 expiration'!A:C,3,FALSE),0)</f>
        <v>0</v>
      </c>
      <c r="H745" s="33">
        <v>0.66880000000000006</v>
      </c>
      <c r="I745" s="33">
        <v>0.59379999999999999</v>
      </c>
      <c r="J745" s="33">
        <v>0.59379999999999999</v>
      </c>
      <c r="K745" s="33">
        <f t="shared" si="22"/>
        <v>0</v>
      </c>
      <c r="L745" s="33">
        <f t="shared" si="23"/>
        <v>0.66880000000000006</v>
      </c>
      <c r="M745" s="33">
        <v>7.5000000000000067E-2</v>
      </c>
      <c r="N745" s="33">
        <v>0</v>
      </c>
      <c r="O745" s="33">
        <v>0</v>
      </c>
    </row>
    <row r="746" spans="1:15" x14ac:dyDescent="0.3">
      <c r="A746">
        <v>181905</v>
      </c>
      <c r="B746" t="s">
        <v>746</v>
      </c>
      <c r="C746" s="32">
        <v>803151521</v>
      </c>
      <c r="D746" s="32">
        <v>754116965</v>
      </c>
      <c r="E746" s="32">
        <v>246421678</v>
      </c>
      <c r="F746" s="32">
        <f>_xlfn.IFNA(VLOOKUP($A746,'311 &amp; 313 expiration'!A:C,2,FALSE),0)</f>
        <v>0</v>
      </c>
      <c r="G746" s="32">
        <f>_xlfn.IFNA(VLOOKUP($A746,'311 &amp; 313 expiration'!A:C,3,FALSE),0)</f>
        <v>0</v>
      </c>
      <c r="H746" s="33">
        <v>0.75519999999999998</v>
      </c>
      <c r="I746" s="33">
        <v>0.6169</v>
      </c>
      <c r="J746" s="33">
        <v>0.6169</v>
      </c>
      <c r="K746" s="33">
        <f t="shared" si="22"/>
        <v>0</v>
      </c>
      <c r="L746" s="33">
        <f t="shared" si="23"/>
        <v>0.75519999999999998</v>
      </c>
      <c r="M746" s="33">
        <v>0.08</v>
      </c>
      <c r="N746" s="33">
        <v>5.8299999999999977E-2</v>
      </c>
      <c r="O746" s="33">
        <v>0</v>
      </c>
    </row>
    <row r="747" spans="1:15" x14ac:dyDescent="0.3">
      <c r="A747">
        <v>181906</v>
      </c>
      <c r="B747" t="s">
        <v>747</v>
      </c>
      <c r="C747" s="32">
        <v>2291525700</v>
      </c>
      <c r="D747" s="32">
        <v>2271027015</v>
      </c>
      <c r="E747" s="32">
        <v>180670996</v>
      </c>
      <c r="F747" s="32">
        <f>_xlfn.IFNA(VLOOKUP($A747,'311 &amp; 313 expiration'!A:C,2,FALSE),0)</f>
        <v>0</v>
      </c>
      <c r="G747" s="32">
        <f>_xlfn.IFNA(VLOOKUP($A747,'311 &amp; 313 expiration'!A:C,3,FALSE),0)</f>
        <v>0</v>
      </c>
      <c r="H747" s="33">
        <v>0.75440000000000007</v>
      </c>
      <c r="I747" s="33">
        <v>0.63219999999999998</v>
      </c>
      <c r="J747" s="33">
        <v>0.63219999999999998</v>
      </c>
      <c r="K747" s="33">
        <f t="shared" si="22"/>
        <v>0</v>
      </c>
      <c r="L747" s="33">
        <f t="shared" si="23"/>
        <v>0.75440000000000007</v>
      </c>
      <c r="M747" s="33">
        <v>0.08</v>
      </c>
      <c r="N747" s="33">
        <v>4.2200000000000085E-2</v>
      </c>
      <c r="O747" s="33">
        <v>0</v>
      </c>
    </row>
    <row r="748" spans="1:15" x14ac:dyDescent="0.3">
      <c r="A748">
        <v>181907</v>
      </c>
      <c r="B748" t="s">
        <v>748</v>
      </c>
      <c r="C748" s="32">
        <v>1849142147</v>
      </c>
      <c r="D748" s="32">
        <v>1806813933</v>
      </c>
      <c r="E748" s="32">
        <v>368242014</v>
      </c>
      <c r="F748" s="32">
        <f>_xlfn.IFNA(VLOOKUP($A748,'311 &amp; 313 expiration'!A:C,2,FALSE),0)</f>
        <v>0</v>
      </c>
      <c r="G748" s="32">
        <f>_xlfn.IFNA(VLOOKUP($A748,'311 &amp; 313 expiration'!A:C,3,FALSE),0)</f>
        <v>0</v>
      </c>
      <c r="H748" s="33">
        <v>0.70190000000000008</v>
      </c>
      <c r="I748" s="33">
        <v>0.6169</v>
      </c>
      <c r="J748" s="33">
        <v>0.6169</v>
      </c>
      <c r="K748" s="33">
        <f t="shared" si="22"/>
        <v>0</v>
      </c>
      <c r="L748" s="33">
        <f t="shared" si="23"/>
        <v>0.70190000000000008</v>
      </c>
      <c r="M748" s="33">
        <v>0.08</v>
      </c>
      <c r="N748" s="33">
        <v>5.0000000000000738E-3</v>
      </c>
      <c r="O748" s="33">
        <v>0</v>
      </c>
    </row>
    <row r="749" spans="1:15" x14ac:dyDescent="0.3">
      <c r="A749">
        <v>181908</v>
      </c>
      <c r="B749" t="s">
        <v>749</v>
      </c>
      <c r="C749" s="32">
        <v>969276009</v>
      </c>
      <c r="D749" s="32">
        <v>909176553</v>
      </c>
      <c r="E749" s="32">
        <v>421666180</v>
      </c>
      <c r="F749" s="32">
        <f>_xlfn.IFNA(VLOOKUP($A749,'311 &amp; 313 expiration'!A:C,2,FALSE),0)</f>
        <v>0</v>
      </c>
      <c r="G749" s="32">
        <f>_xlfn.IFNA(VLOOKUP($A749,'311 &amp; 313 expiration'!A:C,3,FALSE),0)</f>
        <v>0</v>
      </c>
      <c r="H749" s="33">
        <v>0.80220000000000002</v>
      </c>
      <c r="I749" s="33">
        <v>0.63219999999999998</v>
      </c>
      <c r="J749" s="33">
        <v>0.63219999999999998</v>
      </c>
      <c r="K749" s="33">
        <f t="shared" si="22"/>
        <v>0</v>
      </c>
      <c r="L749" s="33">
        <f t="shared" si="23"/>
        <v>0.80220000000000002</v>
      </c>
      <c r="M749" s="33">
        <v>0.08</v>
      </c>
      <c r="N749" s="33">
        <v>0.09</v>
      </c>
      <c r="O749" s="33">
        <v>2.7755575615628914E-17</v>
      </c>
    </row>
    <row r="750" spans="1:15" x14ac:dyDescent="0.3">
      <c r="A750">
        <v>182901</v>
      </c>
      <c r="B750" t="s">
        <v>750</v>
      </c>
      <c r="C750" s="32">
        <v>251449203</v>
      </c>
      <c r="D750" s="32">
        <v>251449203</v>
      </c>
      <c r="E750" s="32">
        <v>23049088</v>
      </c>
      <c r="F750" s="32">
        <f>_xlfn.IFNA(VLOOKUP($A750,'311 &amp; 313 expiration'!A:C,2,FALSE),0)</f>
        <v>0</v>
      </c>
      <c r="G750" s="32">
        <f>_xlfn.IFNA(VLOOKUP($A750,'311 &amp; 313 expiration'!A:C,3,FALSE),0)</f>
        <v>0</v>
      </c>
      <c r="H750" s="33">
        <v>0.66690000000000005</v>
      </c>
      <c r="I750" s="33">
        <v>0.6169</v>
      </c>
      <c r="J750" s="33">
        <v>0.6169</v>
      </c>
      <c r="K750" s="33">
        <f t="shared" si="22"/>
        <v>0</v>
      </c>
      <c r="L750" s="33">
        <f t="shared" si="23"/>
        <v>0.66690000000000005</v>
      </c>
      <c r="M750" s="33">
        <v>5.0000000000000044E-2</v>
      </c>
      <c r="N750" s="33">
        <v>0</v>
      </c>
      <c r="O750" s="33">
        <v>0</v>
      </c>
    </row>
    <row r="751" spans="1:15" x14ac:dyDescent="0.3">
      <c r="A751">
        <v>182902</v>
      </c>
      <c r="B751" t="s">
        <v>751</v>
      </c>
      <c r="C751" s="32">
        <v>2112767382</v>
      </c>
      <c r="D751" s="32">
        <v>2112767382</v>
      </c>
      <c r="E751" s="32">
        <v>44142254</v>
      </c>
      <c r="F751" s="32">
        <f>_xlfn.IFNA(VLOOKUP($A751,'311 &amp; 313 expiration'!A:C,2,FALSE),0)</f>
        <v>0</v>
      </c>
      <c r="G751" s="32">
        <f>_xlfn.IFNA(VLOOKUP($A751,'311 &amp; 313 expiration'!A:C,3,FALSE),0)</f>
        <v>0</v>
      </c>
      <c r="H751" s="33">
        <v>0.62880000000000003</v>
      </c>
      <c r="I751" s="33">
        <v>0.57879999999999998</v>
      </c>
      <c r="J751" s="33">
        <v>0.57879999999999998</v>
      </c>
      <c r="K751" s="33">
        <f t="shared" si="22"/>
        <v>0</v>
      </c>
      <c r="L751" s="33">
        <f t="shared" si="23"/>
        <v>0.62880000000000003</v>
      </c>
      <c r="M751" s="33">
        <v>5.0000000000000044E-2</v>
      </c>
      <c r="N751" s="33">
        <v>0</v>
      </c>
      <c r="O751" s="33">
        <v>0</v>
      </c>
    </row>
    <row r="752" spans="1:15" x14ac:dyDescent="0.3">
      <c r="A752">
        <v>182903</v>
      </c>
      <c r="B752" t="s">
        <v>752</v>
      </c>
      <c r="C752" s="32">
        <v>1427072850</v>
      </c>
      <c r="D752" s="32">
        <v>1427072850</v>
      </c>
      <c r="E752" s="32">
        <v>226113906</v>
      </c>
      <c r="F752" s="32">
        <f>_xlfn.IFNA(VLOOKUP($A752,'311 &amp; 313 expiration'!A:C,2,FALSE),0)</f>
        <v>0</v>
      </c>
      <c r="G752" s="32">
        <f>_xlfn.IFNA(VLOOKUP($A752,'311 &amp; 313 expiration'!A:C,3,FALSE),0)</f>
        <v>0</v>
      </c>
      <c r="H752" s="33">
        <v>0.75160000000000005</v>
      </c>
      <c r="I752" s="33">
        <v>0.61330000000000007</v>
      </c>
      <c r="J752" s="33">
        <v>0.61330000000000007</v>
      </c>
      <c r="K752" s="33">
        <f t="shared" si="22"/>
        <v>0</v>
      </c>
      <c r="L752" s="33">
        <f t="shared" si="23"/>
        <v>0.75160000000000005</v>
      </c>
      <c r="M752" s="33">
        <v>0.08</v>
      </c>
      <c r="N752" s="33">
        <v>5.8299999999999977E-2</v>
      </c>
      <c r="O752" s="33">
        <v>0</v>
      </c>
    </row>
    <row r="753" spans="1:15" x14ac:dyDescent="0.3">
      <c r="A753">
        <v>182904</v>
      </c>
      <c r="B753" t="s">
        <v>753</v>
      </c>
      <c r="C753" s="32">
        <v>608392413</v>
      </c>
      <c r="D753" s="32">
        <v>608392413</v>
      </c>
      <c r="E753" s="32">
        <v>65487354</v>
      </c>
      <c r="F753" s="32">
        <f>_xlfn.IFNA(VLOOKUP($A753,'311 &amp; 313 expiration'!A:C,2,FALSE),0)</f>
        <v>0</v>
      </c>
      <c r="G753" s="32">
        <f>_xlfn.IFNA(VLOOKUP($A753,'311 &amp; 313 expiration'!A:C,3,FALSE),0)</f>
        <v>0</v>
      </c>
      <c r="H753" s="33">
        <v>0.75519999999999998</v>
      </c>
      <c r="I753" s="33">
        <v>0.6169</v>
      </c>
      <c r="J753" s="33">
        <v>0.6169</v>
      </c>
      <c r="K753" s="33">
        <f t="shared" si="22"/>
        <v>0</v>
      </c>
      <c r="L753" s="33">
        <f t="shared" si="23"/>
        <v>0.75519999999999998</v>
      </c>
      <c r="M753" s="33">
        <v>0.08</v>
      </c>
      <c r="N753" s="33">
        <v>5.8299999999999977E-2</v>
      </c>
      <c r="O753" s="33">
        <v>0</v>
      </c>
    </row>
    <row r="754" spans="1:15" x14ac:dyDescent="0.3">
      <c r="A754">
        <v>182905</v>
      </c>
      <c r="B754" t="s">
        <v>754</v>
      </c>
      <c r="C754" s="32">
        <v>78952153</v>
      </c>
      <c r="D754" s="32">
        <v>78952153</v>
      </c>
      <c r="E754" s="32">
        <v>5677438</v>
      </c>
      <c r="F754" s="32">
        <f>_xlfn.IFNA(VLOOKUP($A754,'311 &amp; 313 expiration'!A:C,2,FALSE),0)</f>
        <v>0</v>
      </c>
      <c r="G754" s="32">
        <f>_xlfn.IFNA(VLOOKUP($A754,'311 &amp; 313 expiration'!A:C,3,FALSE),0)</f>
        <v>0</v>
      </c>
      <c r="H754" s="33">
        <v>0.6169</v>
      </c>
      <c r="I754" s="33">
        <v>0.6169</v>
      </c>
      <c r="J754" s="33">
        <v>0.6169</v>
      </c>
      <c r="K754" s="33">
        <f t="shared" si="22"/>
        <v>0</v>
      </c>
      <c r="L754" s="33">
        <f t="shared" si="23"/>
        <v>0.6169</v>
      </c>
      <c r="M754" s="33">
        <v>0</v>
      </c>
      <c r="N754" s="33">
        <v>0</v>
      </c>
      <c r="O754" s="33">
        <v>0</v>
      </c>
    </row>
    <row r="755" spans="1:15" x14ac:dyDescent="0.3">
      <c r="A755">
        <v>182906</v>
      </c>
      <c r="B755" t="s">
        <v>755</v>
      </c>
      <c r="C755" s="32">
        <v>1056815607</v>
      </c>
      <c r="D755" s="32">
        <v>1036601432</v>
      </c>
      <c r="E755" s="32">
        <v>63252052</v>
      </c>
      <c r="F755" s="32">
        <f>_xlfn.IFNA(VLOOKUP($A755,'311 &amp; 313 expiration'!A:C,2,FALSE),0)</f>
        <v>0</v>
      </c>
      <c r="G755" s="32">
        <f>_xlfn.IFNA(VLOOKUP($A755,'311 &amp; 313 expiration'!A:C,3,FALSE),0)</f>
        <v>0</v>
      </c>
      <c r="H755" s="33">
        <v>0.6593</v>
      </c>
      <c r="I755" s="33">
        <v>0.59930000000000005</v>
      </c>
      <c r="J755" s="33">
        <v>0.59930000000000005</v>
      </c>
      <c r="K755" s="33">
        <f t="shared" si="22"/>
        <v>0</v>
      </c>
      <c r="L755" s="33">
        <f t="shared" si="23"/>
        <v>0.6593</v>
      </c>
      <c r="M755" s="33">
        <v>5.9999999999999942E-2</v>
      </c>
      <c r="N755" s="33">
        <v>0</v>
      </c>
      <c r="O755" s="33">
        <v>0</v>
      </c>
    </row>
    <row r="756" spans="1:15" x14ac:dyDescent="0.3">
      <c r="A756">
        <v>183901</v>
      </c>
      <c r="B756" t="s">
        <v>756</v>
      </c>
      <c r="C756" s="32">
        <v>502051380</v>
      </c>
      <c r="D756" s="32">
        <v>494172345</v>
      </c>
      <c r="E756" s="32">
        <v>47519228</v>
      </c>
      <c r="F756" s="32">
        <f>_xlfn.IFNA(VLOOKUP($A756,'311 &amp; 313 expiration'!A:C,2,FALSE),0)</f>
        <v>0</v>
      </c>
      <c r="G756" s="32">
        <f>_xlfn.IFNA(VLOOKUP($A756,'311 &amp; 313 expiration'!A:C,3,FALSE),0)</f>
        <v>0</v>
      </c>
      <c r="H756" s="33">
        <v>0.61890000000000001</v>
      </c>
      <c r="I756" s="33">
        <v>0.56890000000000007</v>
      </c>
      <c r="J756" s="33">
        <v>0.56890000000000007</v>
      </c>
      <c r="K756" s="33">
        <f t="shared" si="22"/>
        <v>0</v>
      </c>
      <c r="L756" s="33">
        <f t="shared" si="23"/>
        <v>0.61890000000000001</v>
      </c>
      <c r="M756" s="33">
        <v>4.9999999999999933E-2</v>
      </c>
      <c r="N756" s="33">
        <v>0</v>
      </c>
      <c r="O756" s="33">
        <v>0</v>
      </c>
    </row>
    <row r="757" spans="1:15" x14ac:dyDescent="0.3">
      <c r="A757">
        <v>183902</v>
      </c>
      <c r="B757" t="s">
        <v>757</v>
      </c>
      <c r="C757" s="32">
        <v>3314715022</v>
      </c>
      <c r="D757" s="32">
        <v>3272717767</v>
      </c>
      <c r="E757" s="32">
        <v>290421230</v>
      </c>
      <c r="F757" s="32">
        <f>_xlfn.IFNA(VLOOKUP($A757,'311 &amp; 313 expiration'!A:C,2,FALSE),0)</f>
        <v>0</v>
      </c>
      <c r="G757" s="32">
        <f>_xlfn.IFNA(VLOOKUP($A757,'311 &amp; 313 expiration'!A:C,3,FALSE),0)</f>
        <v>0</v>
      </c>
      <c r="H757" s="33">
        <v>0.66920000000000002</v>
      </c>
      <c r="I757" s="33">
        <v>0.61920000000000008</v>
      </c>
      <c r="J757" s="33">
        <v>0.61920000000000008</v>
      </c>
      <c r="K757" s="33">
        <f t="shared" si="22"/>
        <v>0</v>
      </c>
      <c r="L757" s="33">
        <f t="shared" si="23"/>
        <v>0.66920000000000002</v>
      </c>
      <c r="M757" s="33">
        <v>4.9999999999999933E-2</v>
      </c>
      <c r="N757" s="33">
        <v>0</v>
      </c>
      <c r="O757" s="33">
        <v>0</v>
      </c>
    </row>
    <row r="758" spans="1:15" x14ac:dyDescent="0.3">
      <c r="A758">
        <v>183904</v>
      </c>
      <c r="B758" t="s">
        <v>758</v>
      </c>
      <c r="C758" s="32">
        <v>152297919</v>
      </c>
      <c r="D758" s="32">
        <v>147357724</v>
      </c>
      <c r="E758" s="32">
        <v>32502742</v>
      </c>
      <c r="F758" s="32">
        <f>_xlfn.IFNA(VLOOKUP($A758,'311 &amp; 313 expiration'!A:C,2,FALSE),0)</f>
        <v>0</v>
      </c>
      <c r="G758" s="32">
        <f>_xlfn.IFNA(VLOOKUP($A758,'311 &amp; 313 expiration'!A:C,3,FALSE),0)</f>
        <v>0</v>
      </c>
      <c r="H758" s="33">
        <v>0.66920000000000002</v>
      </c>
      <c r="I758" s="33">
        <v>0.61920000000000008</v>
      </c>
      <c r="J758" s="33">
        <v>0.61920000000000008</v>
      </c>
      <c r="K758" s="33">
        <f t="shared" si="22"/>
        <v>0</v>
      </c>
      <c r="L758" s="33">
        <f t="shared" si="23"/>
        <v>0.66920000000000002</v>
      </c>
      <c r="M758" s="33">
        <v>4.9999999999999933E-2</v>
      </c>
      <c r="N758" s="33">
        <v>0</v>
      </c>
      <c r="O758" s="33">
        <v>0</v>
      </c>
    </row>
    <row r="759" spans="1:15" x14ac:dyDescent="0.3">
      <c r="A759">
        <v>184901</v>
      </c>
      <c r="B759" t="s">
        <v>759</v>
      </c>
      <c r="C759" s="32">
        <v>605355991</v>
      </c>
      <c r="D759" s="32">
        <v>605355991</v>
      </c>
      <c r="E759" s="32">
        <v>80848036</v>
      </c>
      <c r="F759" s="32">
        <f>_xlfn.IFNA(VLOOKUP($A759,'311 &amp; 313 expiration'!A:C,2,FALSE),0)</f>
        <v>0</v>
      </c>
      <c r="G759" s="32">
        <f>_xlfn.IFNA(VLOOKUP($A759,'311 &amp; 313 expiration'!A:C,3,FALSE),0)</f>
        <v>0</v>
      </c>
      <c r="H759" s="33">
        <v>0.75750000000000006</v>
      </c>
      <c r="I759" s="33">
        <v>0.61920000000000008</v>
      </c>
      <c r="J759" s="33">
        <v>0.61920000000000008</v>
      </c>
      <c r="K759" s="33">
        <f t="shared" si="22"/>
        <v>0</v>
      </c>
      <c r="L759" s="33">
        <f t="shared" si="23"/>
        <v>0.75750000000000006</v>
      </c>
      <c r="M759" s="33">
        <v>0.08</v>
      </c>
      <c r="N759" s="33">
        <v>5.8299999999999977E-2</v>
      </c>
      <c r="O759" s="33">
        <v>0</v>
      </c>
    </row>
    <row r="760" spans="1:15" x14ac:dyDescent="0.3">
      <c r="A760">
        <v>184902</v>
      </c>
      <c r="B760" t="s">
        <v>760</v>
      </c>
      <c r="C760" s="32">
        <v>2544191880</v>
      </c>
      <c r="D760" s="32">
        <v>2544191880</v>
      </c>
      <c r="E760" s="32">
        <v>520506208</v>
      </c>
      <c r="F760" s="32">
        <f>_xlfn.IFNA(VLOOKUP($A760,'311 &amp; 313 expiration'!A:C,2,FALSE),0)</f>
        <v>0</v>
      </c>
      <c r="G760" s="32">
        <f>_xlfn.IFNA(VLOOKUP($A760,'311 &amp; 313 expiration'!A:C,3,FALSE),0)</f>
        <v>0</v>
      </c>
      <c r="H760" s="33">
        <v>0.75519999999999998</v>
      </c>
      <c r="I760" s="33">
        <v>0.6169</v>
      </c>
      <c r="J760" s="33">
        <v>0.6169</v>
      </c>
      <c r="K760" s="33">
        <f t="shared" si="22"/>
        <v>0</v>
      </c>
      <c r="L760" s="33">
        <f t="shared" si="23"/>
        <v>0.75519999999999998</v>
      </c>
      <c r="M760" s="33">
        <v>0.08</v>
      </c>
      <c r="N760" s="33">
        <v>5.8299999999999977E-2</v>
      </c>
      <c r="O760" s="33">
        <v>0</v>
      </c>
    </row>
    <row r="761" spans="1:15" x14ac:dyDescent="0.3">
      <c r="A761">
        <v>184903</v>
      </c>
      <c r="B761" t="s">
        <v>761</v>
      </c>
      <c r="C761" s="32">
        <v>7439558278</v>
      </c>
      <c r="D761" s="32">
        <v>7439558278</v>
      </c>
      <c r="E761" s="32">
        <v>1140116598</v>
      </c>
      <c r="F761" s="32">
        <f>_xlfn.IFNA(VLOOKUP($A761,'311 &amp; 313 expiration'!A:C,2,FALSE),0)</f>
        <v>0</v>
      </c>
      <c r="G761" s="32">
        <f>_xlfn.IFNA(VLOOKUP($A761,'311 &amp; 313 expiration'!A:C,3,FALSE),0)</f>
        <v>0</v>
      </c>
      <c r="H761" s="33">
        <v>0.75519999999999998</v>
      </c>
      <c r="I761" s="33">
        <v>0.6169</v>
      </c>
      <c r="J761" s="33">
        <v>0.6169</v>
      </c>
      <c r="K761" s="33">
        <f t="shared" si="22"/>
        <v>0</v>
      </c>
      <c r="L761" s="33">
        <f t="shared" si="23"/>
        <v>0.75519999999999998</v>
      </c>
      <c r="M761" s="33">
        <v>0.08</v>
      </c>
      <c r="N761" s="33">
        <v>5.8299999999999977E-2</v>
      </c>
      <c r="O761" s="33">
        <v>0</v>
      </c>
    </row>
    <row r="762" spans="1:15" x14ac:dyDescent="0.3">
      <c r="A762">
        <v>184904</v>
      </c>
      <c r="B762" t="s">
        <v>762</v>
      </c>
      <c r="C762" s="32">
        <v>733842993</v>
      </c>
      <c r="D762" s="32">
        <v>733842993</v>
      </c>
      <c r="E762" s="32">
        <v>108707284</v>
      </c>
      <c r="F762" s="32">
        <f>_xlfn.IFNA(VLOOKUP($A762,'311 &amp; 313 expiration'!A:C,2,FALSE),0)</f>
        <v>0</v>
      </c>
      <c r="G762" s="32">
        <f>_xlfn.IFNA(VLOOKUP($A762,'311 &amp; 313 expiration'!A:C,3,FALSE),0)</f>
        <v>0</v>
      </c>
      <c r="H762" s="33">
        <v>0.75519999999999998</v>
      </c>
      <c r="I762" s="33">
        <v>0.6169</v>
      </c>
      <c r="J762" s="33">
        <v>0.6169</v>
      </c>
      <c r="K762" s="33">
        <f t="shared" si="22"/>
        <v>0</v>
      </c>
      <c r="L762" s="33">
        <f t="shared" si="23"/>
        <v>0.75519999999999998</v>
      </c>
      <c r="M762" s="33">
        <v>0.08</v>
      </c>
      <c r="N762" s="33">
        <v>5.8299999999999977E-2</v>
      </c>
      <c r="O762" s="33">
        <v>0</v>
      </c>
    </row>
    <row r="763" spans="1:15" x14ac:dyDescent="0.3">
      <c r="A763">
        <v>184907</v>
      </c>
      <c r="B763" t="s">
        <v>763</v>
      </c>
      <c r="C763" s="32">
        <v>6661206315</v>
      </c>
      <c r="D763" s="32">
        <v>6661206315</v>
      </c>
      <c r="E763" s="32">
        <v>836279450</v>
      </c>
      <c r="F763" s="32">
        <f>_xlfn.IFNA(VLOOKUP($A763,'311 &amp; 313 expiration'!A:C,2,FALSE),0)</f>
        <v>0</v>
      </c>
      <c r="G763" s="32">
        <f>_xlfn.IFNA(VLOOKUP($A763,'311 &amp; 313 expiration'!A:C,3,FALSE),0)</f>
        <v>0</v>
      </c>
      <c r="H763" s="33">
        <v>0.74420000000000008</v>
      </c>
      <c r="I763" s="33">
        <v>0.60589999999999999</v>
      </c>
      <c r="J763" s="33">
        <v>0.60589999999999999</v>
      </c>
      <c r="K763" s="33">
        <f t="shared" si="22"/>
        <v>0</v>
      </c>
      <c r="L763" s="33">
        <f t="shared" si="23"/>
        <v>0.74420000000000008</v>
      </c>
      <c r="M763" s="33">
        <v>0.08</v>
      </c>
      <c r="N763" s="33">
        <v>5.8300000000000088E-2</v>
      </c>
      <c r="O763" s="33">
        <v>0</v>
      </c>
    </row>
    <row r="764" spans="1:15" x14ac:dyDescent="0.3">
      <c r="A764">
        <v>184908</v>
      </c>
      <c r="B764" t="s">
        <v>764</v>
      </c>
      <c r="C764" s="32">
        <v>845487841</v>
      </c>
      <c r="D764" s="32">
        <v>845487841</v>
      </c>
      <c r="E764" s="32">
        <v>141673488</v>
      </c>
      <c r="F764" s="32">
        <f>_xlfn.IFNA(VLOOKUP($A764,'311 &amp; 313 expiration'!A:C,2,FALSE),0)</f>
        <v>0</v>
      </c>
      <c r="G764" s="32">
        <f>_xlfn.IFNA(VLOOKUP($A764,'311 &amp; 313 expiration'!A:C,3,FALSE),0)</f>
        <v>0</v>
      </c>
      <c r="H764" s="33">
        <v>0.69690000000000007</v>
      </c>
      <c r="I764" s="33">
        <v>0.6169</v>
      </c>
      <c r="J764" s="33">
        <v>0.6169</v>
      </c>
      <c r="K764" s="33">
        <f t="shared" si="22"/>
        <v>0</v>
      </c>
      <c r="L764" s="33">
        <f t="shared" si="23"/>
        <v>0.69690000000000007</v>
      </c>
      <c r="M764" s="33">
        <v>0.08</v>
      </c>
      <c r="N764" s="33">
        <v>6.9388939039072284E-17</v>
      </c>
      <c r="O764" s="33">
        <v>0</v>
      </c>
    </row>
    <row r="765" spans="1:15" x14ac:dyDescent="0.3">
      <c r="A765">
        <v>184909</v>
      </c>
      <c r="B765" t="s">
        <v>765</v>
      </c>
      <c r="C765" s="32">
        <v>1405040193</v>
      </c>
      <c r="D765" s="32">
        <v>1405040193</v>
      </c>
      <c r="E765" s="32">
        <v>184627678</v>
      </c>
      <c r="F765" s="32">
        <f>_xlfn.IFNA(VLOOKUP($A765,'311 &amp; 313 expiration'!A:C,2,FALSE),0)</f>
        <v>0</v>
      </c>
      <c r="G765" s="32">
        <f>_xlfn.IFNA(VLOOKUP($A765,'311 &amp; 313 expiration'!A:C,3,FALSE),0)</f>
        <v>0</v>
      </c>
      <c r="H765" s="33">
        <v>0.74260000000000004</v>
      </c>
      <c r="I765" s="33">
        <v>0.60430000000000006</v>
      </c>
      <c r="J765" s="33">
        <v>0.60430000000000006</v>
      </c>
      <c r="K765" s="33">
        <f t="shared" si="22"/>
        <v>0</v>
      </c>
      <c r="L765" s="33">
        <f t="shared" si="23"/>
        <v>0.74260000000000004</v>
      </c>
      <c r="M765" s="33">
        <v>0.08</v>
      </c>
      <c r="N765" s="33">
        <v>5.8299999999999977E-2</v>
      </c>
      <c r="O765" s="33">
        <v>0</v>
      </c>
    </row>
    <row r="766" spans="1:15" x14ac:dyDescent="0.3">
      <c r="A766">
        <v>184911</v>
      </c>
      <c r="B766" t="s">
        <v>766</v>
      </c>
      <c r="C766" s="32">
        <v>293969409</v>
      </c>
      <c r="D766" s="32">
        <v>293969409</v>
      </c>
      <c r="E766" s="32">
        <v>36519966</v>
      </c>
      <c r="F766" s="32">
        <f>_xlfn.IFNA(VLOOKUP($A766,'311 &amp; 313 expiration'!A:C,2,FALSE),0)</f>
        <v>0</v>
      </c>
      <c r="G766" s="32">
        <f>_xlfn.IFNA(VLOOKUP($A766,'311 &amp; 313 expiration'!A:C,3,FALSE),0)</f>
        <v>0</v>
      </c>
      <c r="H766" s="33">
        <v>0.66920000000000002</v>
      </c>
      <c r="I766" s="33">
        <v>0.61920000000000008</v>
      </c>
      <c r="J766" s="33">
        <v>0.61920000000000008</v>
      </c>
      <c r="K766" s="33">
        <f t="shared" si="22"/>
        <v>0</v>
      </c>
      <c r="L766" s="33">
        <f t="shared" si="23"/>
        <v>0.66920000000000002</v>
      </c>
      <c r="M766" s="33">
        <v>4.9999999999999933E-2</v>
      </c>
      <c r="N766" s="33">
        <v>0</v>
      </c>
      <c r="O766" s="33">
        <v>0</v>
      </c>
    </row>
    <row r="767" spans="1:15" x14ac:dyDescent="0.3">
      <c r="A767">
        <v>185901</v>
      </c>
      <c r="B767" t="s">
        <v>767</v>
      </c>
      <c r="C767" s="32">
        <v>188849091</v>
      </c>
      <c r="D767" s="32">
        <v>188849091</v>
      </c>
      <c r="E767" s="32">
        <v>9842940</v>
      </c>
      <c r="F767" s="32">
        <f>_xlfn.IFNA(VLOOKUP($A767,'311 &amp; 313 expiration'!A:C,2,FALSE),0)</f>
        <v>0</v>
      </c>
      <c r="G767" s="32">
        <f>_xlfn.IFNA(VLOOKUP($A767,'311 &amp; 313 expiration'!A:C,3,FALSE),0)</f>
        <v>0</v>
      </c>
      <c r="H767" s="33">
        <v>0.66920000000000002</v>
      </c>
      <c r="I767" s="33">
        <v>0.61920000000000008</v>
      </c>
      <c r="J767" s="33">
        <v>0.61920000000000008</v>
      </c>
      <c r="K767" s="33">
        <f t="shared" si="22"/>
        <v>0</v>
      </c>
      <c r="L767" s="33">
        <f t="shared" si="23"/>
        <v>0.66920000000000002</v>
      </c>
      <c r="M767" s="33">
        <v>4.9999999999999933E-2</v>
      </c>
      <c r="N767" s="33">
        <v>0</v>
      </c>
      <c r="O767" s="33">
        <v>0</v>
      </c>
    </row>
    <row r="768" spans="1:15" x14ac:dyDescent="0.3">
      <c r="A768">
        <v>185902</v>
      </c>
      <c r="B768" t="s">
        <v>768</v>
      </c>
      <c r="C768" s="32">
        <v>226221469</v>
      </c>
      <c r="D768" s="32">
        <v>226221469</v>
      </c>
      <c r="E768" s="32">
        <v>19217044</v>
      </c>
      <c r="F768" s="32">
        <f>_xlfn.IFNA(VLOOKUP($A768,'311 &amp; 313 expiration'!A:C,2,FALSE),0)</f>
        <v>0</v>
      </c>
      <c r="G768" s="32">
        <f>_xlfn.IFNA(VLOOKUP($A768,'311 &amp; 313 expiration'!A:C,3,FALSE),0)</f>
        <v>0</v>
      </c>
      <c r="H768" s="33">
        <v>0.74740000000000006</v>
      </c>
      <c r="I768" s="33">
        <v>0.60909999999999997</v>
      </c>
      <c r="J768" s="33">
        <v>0.60909999999999997</v>
      </c>
      <c r="K768" s="33">
        <f t="shared" si="22"/>
        <v>0</v>
      </c>
      <c r="L768" s="33">
        <f t="shared" si="23"/>
        <v>0.74740000000000006</v>
      </c>
      <c r="M768" s="33">
        <v>0.08</v>
      </c>
      <c r="N768" s="33">
        <v>5.8300000000000088E-2</v>
      </c>
      <c r="O768" s="33">
        <v>0</v>
      </c>
    </row>
    <row r="769" spans="1:15" x14ac:dyDescent="0.3">
      <c r="A769">
        <v>185903</v>
      </c>
      <c r="B769" t="s">
        <v>769</v>
      </c>
      <c r="C769" s="32">
        <v>777082170</v>
      </c>
      <c r="D769" s="32">
        <v>777082170</v>
      </c>
      <c r="E769" s="32">
        <v>33410618</v>
      </c>
      <c r="F769" s="32">
        <f>_xlfn.IFNA(VLOOKUP($A769,'311 &amp; 313 expiration'!A:C,2,FALSE),0)</f>
        <v>0</v>
      </c>
      <c r="G769" s="32">
        <f>_xlfn.IFNA(VLOOKUP($A769,'311 &amp; 313 expiration'!A:C,3,FALSE),0)</f>
        <v>0</v>
      </c>
      <c r="H769" s="33">
        <v>0.66610000000000003</v>
      </c>
      <c r="I769" s="33">
        <v>0.61609999999999998</v>
      </c>
      <c r="J769" s="33">
        <v>0.61609999999999998</v>
      </c>
      <c r="K769" s="33">
        <f t="shared" si="22"/>
        <v>0</v>
      </c>
      <c r="L769" s="33">
        <f t="shared" si="23"/>
        <v>0.66610000000000003</v>
      </c>
      <c r="M769" s="33">
        <v>5.0000000000000044E-2</v>
      </c>
      <c r="N769" s="33">
        <v>0</v>
      </c>
      <c r="O769" s="33">
        <v>0</v>
      </c>
    </row>
    <row r="770" spans="1:15" x14ac:dyDescent="0.3">
      <c r="A770">
        <v>185904</v>
      </c>
      <c r="B770" t="s">
        <v>770</v>
      </c>
      <c r="C770" s="32">
        <v>100426555</v>
      </c>
      <c r="D770" s="32">
        <v>100426555</v>
      </c>
      <c r="E770" s="32">
        <v>5702978</v>
      </c>
      <c r="F770" s="32">
        <f>_xlfn.IFNA(VLOOKUP($A770,'311 &amp; 313 expiration'!A:C,2,FALSE),0)</f>
        <v>0</v>
      </c>
      <c r="G770" s="32">
        <f>_xlfn.IFNA(VLOOKUP($A770,'311 &amp; 313 expiration'!A:C,3,FALSE),0)</f>
        <v>0</v>
      </c>
      <c r="H770" s="33">
        <v>0.67459999999999998</v>
      </c>
      <c r="I770" s="33">
        <v>0.56910000000000005</v>
      </c>
      <c r="J770" s="33">
        <v>0.56910000000000005</v>
      </c>
      <c r="K770" s="33">
        <f t="shared" si="22"/>
        <v>0</v>
      </c>
      <c r="L770" s="33">
        <f t="shared" si="23"/>
        <v>0.67459999999999998</v>
      </c>
      <c r="M770" s="33">
        <v>0.08</v>
      </c>
      <c r="N770" s="33">
        <v>2.5499999999999926E-2</v>
      </c>
      <c r="O770" s="33">
        <v>0</v>
      </c>
    </row>
    <row r="771" spans="1:15" x14ac:dyDescent="0.3">
      <c r="A771">
        <v>186901</v>
      </c>
      <c r="B771" t="s">
        <v>771</v>
      </c>
      <c r="C771" s="32">
        <v>1404387234</v>
      </c>
      <c r="D771" s="32">
        <v>1403950114</v>
      </c>
      <c r="E771" s="32">
        <v>3405878</v>
      </c>
      <c r="F771" s="32">
        <f>_xlfn.IFNA(VLOOKUP($A771,'311 &amp; 313 expiration'!A:C,2,FALSE),0)</f>
        <v>0</v>
      </c>
      <c r="G771" s="32">
        <f>_xlfn.IFNA(VLOOKUP($A771,'311 &amp; 313 expiration'!A:C,3,FALSE),0)</f>
        <v>0</v>
      </c>
      <c r="H771" s="33">
        <v>0.66690000000000005</v>
      </c>
      <c r="I771" s="33">
        <v>0.6169</v>
      </c>
      <c r="J771" s="33">
        <v>0.6169</v>
      </c>
      <c r="K771" s="33">
        <f t="shared" ref="K771:K834" si="24">J771-I771</f>
        <v>0</v>
      </c>
      <c r="L771" s="33">
        <f t="shared" ref="L771:L834" si="25">H771-K771</f>
        <v>0.66690000000000005</v>
      </c>
      <c r="M771" s="33">
        <v>5.0000000000000044E-2</v>
      </c>
      <c r="N771" s="33">
        <v>0</v>
      </c>
      <c r="O771" s="33">
        <v>0</v>
      </c>
    </row>
    <row r="772" spans="1:15" x14ac:dyDescent="0.3">
      <c r="A772">
        <v>186902</v>
      </c>
      <c r="B772" t="s">
        <v>772</v>
      </c>
      <c r="C772" s="32">
        <v>3107075216</v>
      </c>
      <c r="D772" s="32">
        <v>3083255361</v>
      </c>
      <c r="E772" s="32">
        <v>164791966</v>
      </c>
      <c r="F772" s="32">
        <f>_xlfn.IFNA(VLOOKUP($A772,'311 &amp; 313 expiration'!A:C,2,FALSE),0)</f>
        <v>0</v>
      </c>
      <c r="G772" s="32">
        <f>_xlfn.IFNA(VLOOKUP($A772,'311 &amp; 313 expiration'!A:C,3,FALSE),0)</f>
        <v>0</v>
      </c>
      <c r="H772" s="33">
        <v>0.70069999999999999</v>
      </c>
      <c r="I772" s="33">
        <v>0.62070000000000003</v>
      </c>
      <c r="J772" s="33">
        <v>0.62070000000000003</v>
      </c>
      <c r="K772" s="33">
        <f t="shared" si="24"/>
        <v>0</v>
      </c>
      <c r="L772" s="33">
        <f t="shared" si="25"/>
        <v>0.70069999999999999</v>
      </c>
      <c r="M772" s="33">
        <v>7.999999999999996E-2</v>
      </c>
      <c r="N772" s="33">
        <v>0</v>
      </c>
      <c r="O772" s="33">
        <v>0</v>
      </c>
    </row>
    <row r="773" spans="1:15" x14ac:dyDescent="0.3">
      <c r="A773">
        <v>186903</v>
      </c>
      <c r="B773" t="s">
        <v>773</v>
      </c>
      <c r="C773" s="32">
        <v>1346792662</v>
      </c>
      <c r="D773" s="32">
        <v>1345495937</v>
      </c>
      <c r="E773" s="32">
        <v>13153886</v>
      </c>
      <c r="F773" s="32">
        <f>_xlfn.IFNA(VLOOKUP($A773,'311 &amp; 313 expiration'!A:C,2,FALSE),0)</f>
        <v>0</v>
      </c>
      <c r="G773" s="32">
        <f>_xlfn.IFNA(VLOOKUP($A773,'311 &amp; 313 expiration'!A:C,3,FALSE),0)</f>
        <v>0</v>
      </c>
      <c r="H773" s="33">
        <v>0.69690000000000007</v>
      </c>
      <c r="I773" s="33">
        <v>0.6169</v>
      </c>
      <c r="J773" s="33">
        <v>0.6169</v>
      </c>
      <c r="K773" s="33">
        <f t="shared" si="24"/>
        <v>0</v>
      </c>
      <c r="L773" s="33">
        <f t="shared" si="25"/>
        <v>0.69690000000000007</v>
      </c>
      <c r="M773" s="33">
        <v>0.08</v>
      </c>
      <c r="N773" s="33">
        <v>6.9388939039072284E-17</v>
      </c>
      <c r="O773" s="33">
        <v>0</v>
      </c>
    </row>
    <row r="774" spans="1:15" x14ac:dyDescent="0.3">
      <c r="A774">
        <v>187901</v>
      </c>
      <c r="B774" t="s">
        <v>774</v>
      </c>
      <c r="C774" s="32">
        <v>214969104</v>
      </c>
      <c r="D774" s="32">
        <v>209182784</v>
      </c>
      <c r="E774" s="32">
        <v>36586920</v>
      </c>
      <c r="F774" s="32">
        <f>_xlfn.IFNA(VLOOKUP($A774,'311 &amp; 313 expiration'!A:C,2,FALSE),0)</f>
        <v>0</v>
      </c>
      <c r="G774" s="32">
        <f>_xlfn.IFNA(VLOOKUP($A774,'311 &amp; 313 expiration'!A:C,3,FALSE),0)</f>
        <v>0</v>
      </c>
      <c r="H774" s="33">
        <v>0.76729999999999998</v>
      </c>
      <c r="I774" s="33">
        <v>0.629</v>
      </c>
      <c r="J774" s="33">
        <v>0.629</v>
      </c>
      <c r="K774" s="33">
        <f t="shared" si="24"/>
        <v>0</v>
      </c>
      <c r="L774" s="33">
        <f t="shared" si="25"/>
        <v>0.76729999999999998</v>
      </c>
      <c r="M774" s="33">
        <v>0.08</v>
      </c>
      <c r="N774" s="33">
        <v>5.8299999999999977E-2</v>
      </c>
      <c r="O774" s="33">
        <v>0</v>
      </c>
    </row>
    <row r="775" spans="1:15" x14ac:dyDescent="0.3">
      <c r="A775">
        <v>187903</v>
      </c>
      <c r="B775" t="s">
        <v>775</v>
      </c>
      <c r="C775" s="32">
        <v>214006171</v>
      </c>
      <c r="D775" s="32">
        <v>214006171</v>
      </c>
      <c r="E775" s="32">
        <v>22505544</v>
      </c>
      <c r="F775" s="32">
        <f>_xlfn.IFNA(VLOOKUP($A775,'311 &amp; 313 expiration'!A:C,2,FALSE),0)</f>
        <v>0</v>
      </c>
      <c r="G775" s="32">
        <f>_xlfn.IFNA(VLOOKUP($A775,'311 &amp; 313 expiration'!A:C,3,FALSE),0)</f>
        <v>0</v>
      </c>
      <c r="H775" s="33">
        <v>0.73550000000000004</v>
      </c>
      <c r="I775" s="33">
        <v>0.59720000000000006</v>
      </c>
      <c r="J775" s="33">
        <v>0.59720000000000006</v>
      </c>
      <c r="K775" s="33">
        <f t="shared" si="24"/>
        <v>0</v>
      </c>
      <c r="L775" s="33">
        <f t="shared" si="25"/>
        <v>0.73550000000000004</v>
      </c>
      <c r="M775" s="33">
        <v>0.08</v>
      </c>
      <c r="N775" s="33">
        <v>5.8299999999999977E-2</v>
      </c>
      <c r="O775" s="33">
        <v>0</v>
      </c>
    </row>
    <row r="776" spans="1:15" x14ac:dyDescent="0.3">
      <c r="A776">
        <v>187904</v>
      </c>
      <c r="B776" t="s">
        <v>776</v>
      </c>
      <c r="C776" s="32">
        <v>613379123</v>
      </c>
      <c r="D776" s="32">
        <v>603878197</v>
      </c>
      <c r="E776" s="32">
        <v>60583828</v>
      </c>
      <c r="F776" s="32">
        <f>_xlfn.IFNA(VLOOKUP($A776,'311 &amp; 313 expiration'!A:C,2,FALSE),0)</f>
        <v>0</v>
      </c>
      <c r="G776" s="32">
        <f>_xlfn.IFNA(VLOOKUP($A776,'311 &amp; 313 expiration'!A:C,3,FALSE),0)</f>
        <v>0</v>
      </c>
      <c r="H776" s="33">
        <v>0.63429999999999997</v>
      </c>
      <c r="I776" s="33">
        <v>0.58430000000000004</v>
      </c>
      <c r="J776" s="33">
        <v>0.58430000000000004</v>
      </c>
      <c r="K776" s="33">
        <f t="shared" si="24"/>
        <v>0</v>
      </c>
      <c r="L776" s="33">
        <f t="shared" si="25"/>
        <v>0.63429999999999997</v>
      </c>
      <c r="M776" s="33">
        <v>4.9999999999999933E-2</v>
      </c>
      <c r="N776" s="33">
        <v>0</v>
      </c>
      <c r="O776" s="33">
        <v>0</v>
      </c>
    </row>
    <row r="777" spans="1:15" x14ac:dyDescent="0.3">
      <c r="A777">
        <v>187906</v>
      </c>
      <c r="B777" t="s">
        <v>777</v>
      </c>
      <c r="C777" s="32">
        <v>129161676</v>
      </c>
      <c r="D777" s="32">
        <v>129161676</v>
      </c>
      <c r="E777" s="32">
        <v>14496252</v>
      </c>
      <c r="F777" s="32">
        <f>_xlfn.IFNA(VLOOKUP($A777,'311 &amp; 313 expiration'!A:C,2,FALSE),0)</f>
        <v>0</v>
      </c>
      <c r="G777" s="32">
        <f>_xlfn.IFNA(VLOOKUP($A777,'311 &amp; 313 expiration'!A:C,3,FALSE),0)</f>
        <v>0</v>
      </c>
      <c r="H777" s="33">
        <v>0.65570000000000006</v>
      </c>
      <c r="I777" s="33">
        <v>0.60570000000000002</v>
      </c>
      <c r="J777" s="33">
        <v>0.60570000000000002</v>
      </c>
      <c r="K777" s="33">
        <f t="shared" si="24"/>
        <v>0</v>
      </c>
      <c r="L777" s="33">
        <f t="shared" si="25"/>
        <v>0.65570000000000006</v>
      </c>
      <c r="M777" s="33">
        <v>5.0000000000000044E-2</v>
      </c>
      <c r="N777" s="33">
        <v>0</v>
      </c>
      <c r="O777" s="33">
        <v>0</v>
      </c>
    </row>
    <row r="778" spans="1:15" x14ac:dyDescent="0.3">
      <c r="A778">
        <v>187907</v>
      </c>
      <c r="B778" t="s">
        <v>778</v>
      </c>
      <c r="C778" s="32">
        <v>2664649434</v>
      </c>
      <c r="D778" s="32">
        <v>2664649434</v>
      </c>
      <c r="E778" s="32">
        <v>341260088</v>
      </c>
      <c r="F778" s="32">
        <f>_xlfn.IFNA(VLOOKUP($A778,'311 &amp; 313 expiration'!A:C,2,FALSE),0)</f>
        <v>0</v>
      </c>
      <c r="G778" s="32">
        <f>_xlfn.IFNA(VLOOKUP($A778,'311 &amp; 313 expiration'!A:C,3,FALSE),0)</f>
        <v>0</v>
      </c>
      <c r="H778" s="33">
        <v>0.74120000000000008</v>
      </c>
      <c r="I778" s="33">
        <v>0.60289999999999999</v>
      </c>
      <c r="J778" s="33">
        <v>0.60289999999999999</v>
      </c>
      <c r="K778" s="33">
        <f t="shared" si="24"/>
        <v>0</v>
      </c>
      <c r="L778" s="33">
        <f t="shared" si="25"/>
        <v>0.74120000000000008</v>
      </c>
      <c r="M778" s="33">
        <v>0.08</v>
      </c>
      <c r="N778" s="33">
        <v>5.8300000000000088E-2</v>
      </c>
      <c r="O778" s="33">
        <v>0</v>
      </c>
    </row>
    <row r="779" spans="1:15" x14ac:dyDescent="0.3">
      <c r="A779">
        <v>187910</v>
      </c>
      <c r="B779" t="s">
        <v>779</v>
      </c>
      <c r="C779" s="32">
        <v>879152816</v>
      </c>
      <c r="D779" s="32">
        <v>879152816</v>
      </c>
      <c r="E779" s="32">
        <v>122070434</v>
      </c>
      <c r="F779" s="32">
        <f>_xlfn.IFNA(VLOOKUP($A779,'311 &amp; 313 expiration'!A:C,2,FALSE),0)</f>
        <v>0</v>
      </c>
      <c r="G779" s="32">
        <f>_xlfn.IFNA(VLOOKUP($A779,'311 &amp; 313 expiration'!A:C,3,FALSE),0)</f>
        <v>0</v>
      </c>
      <c r="H779" s="33">
        <v>0.67690000000000006</v>
      </c>
      <c r="I779" s="33">
        <v>0.6169</v>
      </c>
      <c r="J779" s="33">
        <v>0.6169</v>
      </c>
      <c r="K779" s="33">
        <f t="shared" si="24"/>
        <v>0</v>
      </c>
      <c r="L779" s="33">
        <f t="shared" si="25"/>
        <v>0.67690000000000006</v>
      </c>
      <c r="M779" s="33">
        <v>6.0000000000000053E-2</v>
      </c>
      <c r="N779" s="33">
        <v>0</v>
      </c>
      <c r="O779" s="33">
        <v>0</v>
      </c>
    </row>
    <row r="780" spans="1:15" x14ac:dyDescent="0.3">
      <c r="A780">
        <v>188901</v>
      </c>
      <c r="B780" t="s">
        <v>780</v>
      </c>
      <c r="C780" s="32">
        <v>10201085794</v>
      </c>
      <c r="D780" s="32">
        <v>10201085794</v>
      </c>
      <c r="E780" s="32">
        <v>1958682086</v>
      </c>
      <c r="F780" s="32">
        <f>_xlfn.IFNA(VLOOKUP($A780,'311 &amp; 313 expiration'!A:C,2,FALSE),0)</f>
        <v>0</v>
      </c>
      <c r="G780" s="32">
        <f>_xlfn.IFNA(VLOOKUP($A780,'311 &amp; 313 expiration'!A:C,3,FALSE),0)</f>
        <v>0</v>
      </c>
      <c r="H780" s="33">
        <v>0.71220000000000006</v>
      </c>
      <c r="I780" s="33">
        <v>0.63219999999999998</v>
      </c>
      <c r="J780" s="33">
        <v>0.63219999999999998</v>
      </c>
      <c r="K780" s="33">
        <f t="shared" si="24"/>
        <v>0</v>
      </c>
      <c r="L780" s="33">
        <f t="shared" si="25"/>
        <v>0.71220000000000006</v>
      </c>
      <c r="M780" s="33">
        <v>0.08</v>
      </c>
      <c r="N780" s="33">
        <v>6.9388939039072284E-17</v>
      </c>
      <c r="O780" s="33">
        <v>0</v>
      </c>
    </row>
    <row r="781" spans="1:15" x14ac:dyDescent="0.3">
      <c r="A781">
        <v>188902</v>
      </c>
      <c r="B781" t="s">
        <v>781</v>
      </c>
      <c r="C781" s="32">
        <v>329654343</v>
      </c>
      <c r="D781" s="32">
        <v>329654343</v>
      </c>
      <c r="E781" s="32">
        <v>109926616</v>
      </c>
      <c r="F781" s="32">
        <f>_xlfn.IFNA(VLOOKUP($A781,'311 &amp; 313 expiration'!A:C,2,FALSE),0)</f>
        <v>0</v>
      </c>
      <c r="G781" s="32">
        <f>_xlfn.IFNA(VLOOKUP($A781,'311 &amp; 313 expiration'!A:C,3,FALSE),0)</f>
        <v>0</v>
      </c>
      <c r="H781" s="33">
        <v>0.65970000000000006</v>
      </c>
      <c r="I781" s="33">
        <v>0.57330000000000003</v>
      </c>
      <c r="J781" s="33">
        <v>0.57330000000000003</v>
      </c>
      <c r="K781" s="33">
        <f t="shared" si="24"/>
        <v>0</v>
      </c>
      <c r="L781" s="33">
        <f t="shared" si="25"/>
        <v>0.65970000000000006</v>
      </c>
      <c r="M781" s="33">
        <v>0.08</v>
      </c>
      <c r="N781" s="33">
        <v>6.4000000000000307E-3</v>
      </c>
      <c r="O781" s="33">
        <v>0</v>
      </c>
    </row>
    <row r="782" spans="1:15" x14ac:dyDescent="0.3">
      <c r="A782">
        <v>188903</v>
      </c>
      <c r="B782" t="s">
        <v>225</v>
      </c>
      <c r="C782" s="32">
        <v>2149315564</v>
      </c>
      <c r="D782" s="32">
        <v>2149315564</v>
      </c>
      <c r="E782" s="32">
        <v>13604172</v>
      </c>
      <c r="F782" s="32">
        <f>_xlfn.IFNA(VLOOKUP($A782,'311 &amp; 313 expiration'!A:C,2,FALSE),0)</f>
        <v>0</v>
      </c>
      <c r="G782" s="32">
        <f>_xlfn.IFNA(VLOOKUP($A782,'311 &amp; 313 expiration'!A:C,3,FALSE),0)</f>
        <v>0</v>
      </c>
      <c r="H782" s="33">
        <v>0.64580000000000004</v>
      </c>
      <c r="I782" s="33">
        <v>0.5958</v>
      </c>
      <c r="J782" s="33">
        <v>0.5958</v>
      </c>
      <c r="K782" s="33">
        <f t="shared" si="24"/>
        <v>0</v>
      </c>
      <c r="L782" s="33">
        <f t="shared" si="25"/>
        <v>0.64580000000000004</v>
      </c>
      <c r="M782" s="33">
        <v>5.0000000000000044E-2</v>
      </c>
      <c r="N782" s="33">
        <v>0</v>
      </c>
      <c r="O782" s="33">
        <v>0</v>
      </c>
    </row>
    <row r="783" spans="1:15" x14ac:dyDescent="0.3">
      <c r="A783">
        <v>188904</v>
      </c>
      <c r="B783" t="s">
        <v>782</v>
      </c>
      <c r="C783" s="32">
        <v>1821019497</v>
      </c>
      <c r="D783" s="32">
        <v>1821019497</v>
      </c>
      <c r="E783" s="32">
        <v>155775792</v>
      </c>
      <c r="F783" s="32">
        <f>_xlfn.IFNA(VLOOKUP($A783,'311 &amp; 313 expiration'!A:C,2,FALSE),0)</f>
        <v>0</v>
      </c>
      <c r="G783" s="32">
        <f>_xlfn.IFNA(VLOOKUP($A783,'311 &amp; 313 expiration'!A:C,3,FALSE),0)</f>
        <v>0</v>
      </c>
      <c r="H783" s="33">
        <v>0.66690000000000005</v>
      </c>
      <c r="I783" s="33">
        <v>0.6169</v>
      </c>
      <c r="J783" s="33">
        <v>0.6169</v>
      </c>
      <c r="K783" s="33">
        <f t="shared" si="24"/>
        <v>0</v>
      </c>
      <c r="L783" s="33">
        <f t="shared" si="25"/>
        <v>0.66690000000000005</v>
      </c>
      <c r="M783" s="33">
        <v>5.0000000000000044E-2</v>
      </c>
      <c r="N783" s="33">
        <v>0</v>
      </c>
      <c r="O783" s="33">
        <v>0</v>
      </c>
    </row>
    <row r="784" spans="1:15" x14ac:dyDescent="0.3">
      <c r="A784">
        <v>189901</v>
      </c>
      <c r="B784" t="s">
        <v>783</v>
      </c>
      <c r="C784" s="32">
        <v>664153436</v>
      </c>
      <c r="D784" s="32">
        <v>664153436</v>
      </c>
      <c r="E784" s="32">
        <v>29571004</v>
      </c>
      <c r="F784" s="32">
        <f>_xlfn.IFNA(VLOOKUP($A784,'311 &amp; 313 expiration'!A:C,2,FALSE),0)</f>
        <v>0</v>
      </c>
      <c r="G784" s="32">
        <f>_xlfn.IFNA(VLOOKUP($A784,'311 &amp; 313 expiration'!A:C,3,FALSE),0)</f>
        <v>0</v>
      </c>
      <c r="H784" s="33">
        <v>0.66920000000000002</v>
      </c>
      <c r="I784" s="33">
        <v>0.61920000000000008</v>
      </c>
      <c r="J784" s="33">
        <v>0.61920000000000008</v>
      </c>
      <c r="K784" s="33">
        <f t="shared" si="24"/>
        <v>0</v>
      </c>
      <c r="L784" s="33">
        <f t="shared" si="25"/>
        <v>0.66920000000000002</v>
      </c>
      <c r="M784" s="33">
        <v>4.9999999999999933E-2</v>
      </c>
      <c r="N784" s="33">
        <v>0</v>
      </c>
      <c r="O784" s="33">
        <v>0</v>
      </c>
    </row>
    <row r="785" spans="1:15" x14ac:dyDescent="0.3">
      <c r="A785">
        <v>189902</v>
      </c>
      <c r="B785" t="s">
        <v>784</v>
      </c>
      <c r="C785" s="32">
        <v>247763068</v>
      </c>
      <c r="D785" s="32">
        <v>247763068</v>
      </c>
      <c r="E785" s="32">
        <v>15900300</v>
      </c>
      <c r="F785" s="32">
        <f>_xlfn.IFNA(VLOOKUP($A785,'311 &amp; 313 expiration'!A:C,2,FALSE),0)</f>
        <v>0</v>
      </c>
      <c r="G785" s="32">
        <f>_xlfn.IFNA(VLOOKUP($A785,'311 &amp; 313 expiration'!A:C,3,FALSE),0)</f>
        <v>0</v>
      </c>
      <c r="H785" s="33">
        <v>0.77050000000000007</v>
      </c>
      <c r="I785" s="33">
        <v>0.63219999999999998</v>
      </c>
      <c r="J785" s="33">
        <v>0.63219999999999998</v>
      </c>
      <c r="K785" s="33">
        <f t="shared" si="24"/>
        <v>0</v>
      </c>
      <c r="L785" s="33">
        <f t="shared" si="25"/>
        <v>0.77050000000000007</v>
      </c>
      <c r="M785" s="33">
        <v>0.08</v>
      </c>
      <c r="N785" s="33">
        <v>5.8300000000000088E-2</v>
      </c>
      <c r="O785" s="33">
        <v>0</v>
      </c>
    </row>
    <row r="786" spans="1:15" x14ac:dyDescent="0.3">
      <c r="A786">
        <v>190903</v>
      </c>
      <c r="B786" t="s">
        <v>785</v>
      </c>
      <c r="C786" s="32">
        <v>1057278545</v>
      </c>
      <c r="D786" s="32">
        <v>1057278545</v>
      </c>
      <c r="E786" s="32">
        <v>192161916</v>
      </c>
      <c r="F786" s="32">
        <f>_xlfn.IFNA(VLOOKUP($A786,'311 &amp; 313 expiration'!A:C,2,FALSE),0)</f>
        <v>0</v>
      </c>
      <c r="G786" s="32">
        <f>_xlfn.IFNA(VLOOKUP($A786,'311 &amp; 313 expiration'!A:C,3,FALSE),0)</f>
        <v>0</v>
      </c>
      <c r="H786" s="33">
        <v>0.66690000000000005</v>
      </c>
      <c r="I786" s="33">
        <v>0.6169</v>
      </c>
      <c r="J786" s="33">
        <v>0.6169</v>
      </c>
      <c r="K786" s="33">
        <f t="shared" si="24"/>
        <v>0</v>
      </c>
      <c r="L786" s="33">
        <f t="shared" si="25"/>
        <v>0.66690000000000005</v>
      </c>
      <c r="M786" s="33">
        <v>5.0000000000000044E-2</v>
      </c>
      <c r="N786" s="33">
        <v>0</v>
      </c>
      <c r="O786" s="33">
        <v>0</v>
      </c>
    </row>
    <row r="787" spans="1:15" x14ac:dyDescent="0.3">
      <c r="A787">
        <v>191901</v>
      </c>
      <c r="B787" t="s">
        <v>786</v>
      </c>
      <c r="C787" s="32">
        <v>7571617034</v>
      </c>
      <c r="D787" s="32">
        <v>7571617034</v>
      </c>
      <c r="E787" s="32">
        <v>1282747286</v>
      </c>
      <c r="F787" s="32">
        <f>_xlfn.IFNA(VLOOKUP($A787,'311 &amp; 313 expiration'!A:C,2,FALSE),0)</f>
        <v>0</v>
      </c>
      <c r="G787" s="32">
        <f>_xlfn.IFNA(VLOOKUP($A787,'311 &amp; 313 expiration'!A:C,3,FALSE),0)</f>
        <v>0</v>
      </c>
      <c r="H787" s="33">
        <v>0.66690000000000005</v>
      </c>
      <c r="I787" s="33">
        <v>0.6169</v>
      </c>
      <c r="J787" s="33">
        <v>0.6169</v>
      </c>
      <c r="K787" s="33">
        <f t="shared" si="24"/>
        <v>0</v>
      </c>
      <c r="L787" s="33">
        <f t="shared" si="25"/>
        <v>0.66690000000000005</v>
      </c>
      <c r="M787" s="33">
        <v>5.0000000000000044E-2</v>
      </c>
      <c r="N787" s="33">
        <v>0</v>
      </c>
      <c r="O787" s="33">
        <v>0</v>
      </c>
    </row>
    <row r="788" spans="1:15" x14ac:dyDescent="0.3">
      <c r="A788">
        <v>192901</v>
      </c>
      <c r="B788" t="s">
        <v>787</v>
      </c>
      <c r="C788" s="32">
        <v>7669403597</v>
      </c>
      <c r="D788" s="32">
        <v>7668540722</v>
      </c>
      <c r="E788" s="32">
        <v>10228012</v>
      </c>
      <c r="F788" s="32">
        <f>_xlfn.IFNA(VLOOKUP($A788,'311 &amp; 313 expiration'!A:C,2,FALSE),0)</f>
        <v>0</v>
      </c>
      <c r="G788" s="32">
        <f>_xlfn.IFNA(VLOOKUP($A788,'311 &amp; 313 expiration'!A:C,3,FALSE),0)</f>
        <v>0</v>
      </c>
      <c r="H788" s="33">
        <v>0.74620000000000009</v>
      </c>
      <c r="I788" s="33">
        <v>0.62319999999999998</v>
      </c>
      <c r="J788" s="33">
        <v>0.62319999999999998</v>
      </c>
      <c r="K788" s="33">
        <f t="shared" si="24"/>
        <v>0</v>
      </c>
      <c r="L788" s="33">
        <f t="shared" si="25"/>
        <v>0.74620000000000009</v>
      </c>
      <c r="M788" s="33">
        <v>0.08</v>
      </c>
      <c r="N788" s="33">
        <v>4.3000000000000108E-2</v>
      </c>
      <c r="O788" s="33">
        <v>0</v>
      </c>
    </row>
    <row r="789" spans="1:15" x14ac:dyDescent="0.3">
      <c r="A789">
        <v>193902</v>
      </c>
      <c r="B789" t="s">
        <v>788</v>
      </c>
      <c r="C789" s="32">
        <v>651124278</v>
      </c>
      <c r="D789" s="32">
        <v>651124278</v>
      </c>
      <c r="E789" s="32">
        <v>33301276</v>
      </c>
      <c r="F789" s="32">
        <f>_xlfn.IFNA(VLOOKUP($A789,'311 &amp; 313 expiration'!A:C,2,FALSE),0)</f>
        <v>0</v>
      </c>
      <c r="G789" s="32">
        <f>_xlfn.IFNA(VLOOKUP($A789,'311 &amp; 313 expiration'!A:C,3,FALSE),0)</f>
        <v>0</v>
      </c>
      <c r="H789" s="33">
        <v>0.66690000000000005</v>
      </c>
      <c r="I789" s="33">
        <v>0.6169</v>
      </c>
      <c r="J789" s="33">
        <v>0.6169</v>
      </c>
      <c r="K789" s="33">
        <f t="shared" si="24"/>
        <v>0</v>
      </c>
      <c r="L789" s="33">
        <f t="shared" si="25"/>
        <v>0.66690000000000005</v>
      </c>
      <c r="M789" s="33">
        <v>5.0000000000000044E-2</v>
      </c>
      <c r="N789" s="33">
        <v>0</v>
      </c>
      <c r="O789" s="33">
        <v>0</v>
      </c>
    </row>
    <row r="790" spans="1:15" x14ac:dyDescent="0.3">
      <c r="A790">
        <v>194902</v>
      </c>
      <c r="B790" t="s">
        <v>789</v>
      </c>
      <c r="C790" s="32">
        <v>69382043</v>
      </c>
      <c r="D790" s="32">
        <v>69382043</v>
      </c>
      <c r="E790" s="32">
        <v>16453526</v>
      </c>
      <c r="F790" s="32">
        <f>_xlfn.IFNA(VLOOKUP($A790,'311 &amp; 313 expiration'!A:C,2,FALSE),0)</f>
        <v>0</v>
      </c>
      <c r="G790" s="32">
        <f>_xlfn.IFNA(VLOOKUP($A790,'311 &amp; 313 expiration'!A:C,3,FALSE),0)</f>
        <v>0</v>
      </c>
      <c r="H790" s="33">
        <v>0.76430000000000009</v>
      </c>
      <c r="I790" s="33">
        <v>0.626</v>
      </c>
      <c r="J790" s="33">
        <v>0.626</v>
      </c>
      <c r="K790" s="33">
        <f t="shared" si="24"/>
        <v>0</v>
      </c>
      <c r="L790" s="33">
        <f t="shared" si="25"/>
        <v>0.76430000000000009</v>
      </c>
      <c r="M790" s="33">
        <v>0.08</v>
      </c>
      <c r="N790" s="33">
        <v>5.8300000000000088E-2</v>
      </c>
      <c r="O790" s="33">
        <v>0</v>
      </c>
    </row>
    <row r="791" spans="1:15" x14ac:dyDescent="0.3">
      <c r="A791">
        <v>194903</v>
      </c>
      <c r="B791" t="s">
        <v>790</v>
      </c>
      <c r="C791" s="32">
        <v>346826863</v>
      </c>
      <c r="D791" s="32">
        <v>346826863</v>
      </c>
      <c r="E791" s="32">
        <v>40909640</v>
      </c>
      <c r="F791" s="32">
        <f>_xlfn.IFNA(VLOOKUP($A791,'311 &amp; 313 expiration'!A:C,2,FALSE),0)</f>
        <v>0</v>
      </c>
      <c r="G791" s="32">
        <f>_xlfn.IFNA(VLOOKUP($A791,'311 &amp; 313 expiration'!A:C,3,FALSE),0)</f>
        <v>0</v>
      </c>
      <c r="H791" s="33">
        <v>0.70720000000000005</v>
      </c>
      <c r="I791" s="33">
        <v>0.56890000000000007</v>
      </c>
      <c r="J791" s="33">
        <v>0.56890000000000007</v>
      </c>
      <c r="K791" s="33">
        <f t="shared" si="24"/>
        <v>0</v>
      </c>
      <c r="L791" s="33">
        <f t="shared" si="25"/>
        <v>0.70720000000000005</v>
      </c>
      <c r="M791" s="33">
        <v>0.08</v>
      </c>
      <c r="N791" s="33">
        <v>5.8299999999999977E-2</v>
      </c>
      <c r="O791" s="33">
        <v>0</v>
      </c>
    </row>
    <row r="792" spans="1:15" x14ac:dyDescent="0.3">
      <c r="A792">
        <v>194904</v>
      </c>
      <c r="B792" t="s">
        <v>791</v>
      </c>
      <c r="C792" s="32">
        <v>287062132</v>
      </c>
      <c r="D792" s="32">
        <v>287062132</v>
      </c>
      <c r="E792" s="32">
        <v>41991070</v>
      </c>
      <c r="F792" s="32">
        <f>_xlfn.IFNA(VLOOKUP($A792,'311 &amp; 313 expiration'!A:C,2,FALSE),0)</f>
        <v>0</v>
      </c>
      <c r="G792" s="32">
        <f>_xlfn.IFNA(VLOOKUP($A792,'311 &amp; 313 expiration'!A:C,3,FALSE),0)</f>
        <v>0</v>
      </c>
      <c r="H792" s="33">
        <v>0.77050000000000007</v>
      </c>
      <c r="I792" s="33">
        <v>0.63219999999999998</v>
      </c>
      <c r="J792" s="33">
        <v>0.63219999999999998</v>
      </c>
      <c r="K792" s="33">
        <f t="shared" si="24"/>
        <v>0</v>
      </c>
      <c r="L792" s="33">
        <f t="shared" si="25"/>
        <v>0.77050000000000007</v>
      </c>
      <c r="M792" s="33">
        <v>0.08</v>
      </c>
      <c r="N792" s="33">
        <v>5.8300000000000088E-2</v>
      </c>
      <c r="O792" s="33">
        <v>0</v>
      </c>
    </row>
    <row r="793" spans="1:15" x14ac:dyDescent="0.3">
      <c r="A793">
        <v>194905</v>
      </c>
      <c r="B793" t="s">
        <v>792</v>
      </c>
      <c r="C793" s="32">
        <v>100519055</v>
      </c>
      <c r="D793" s="32">
        <v>100519055</v>
      </c>
      <c r="E793" s="32">
        <v>23123940</v>
      </c>
      <c r="F793" s="32">
        <f>_xlfn.IFNA(VLOOKUP($A793,'311 &amp; 313 expiration'!A:C,2,FALSE),0)</f>
        <v>0</v>
      </c>
      <c r="G793" s="32">
        <f>_xlfn.IFNA(VLOOKUP($A793,'311 &amp; 313 expiration'!A:C,3,FALSE),0)</f>
        <v>0</v>
      </c>
      <c r="H793" s="33">
        <v>0.70720000000000005</v>
      </c>
      <c r="I793" s="33">
        <v>0.56890000000000007</v>
      </c>
      <c r="J793" s="33">
        <v>0.56890000000000007</v>
      </c>
      <c r="K793" s="33">
        <f t="shared" si="24"/>
        <v>0</v>
      </c>
      <c r="L793" s="33">
        <f t="shared" si="25"/>
        <v>0.70720000000000005</v>
      </c>
      <c r="M793" s="33">
        <v>0.08</v>
      </c>
      <c r="N793" s="33">
        <v>5.8299999999999977E-2</v>
      </c>
      <c r="O793" s="33">
        <v>0</v>
      </c>
    </row>
    <row r="794" spans="1:15" x14ac:dyDescent="0.3">
      <c r="A794">
        <v>195901</v>
      </c>
      <c r="B794" t="s">
        <v>793</v>
      </c>
      <c r="C794" s="32">
        <v>32638523251</v>
      </c>
      <c r="D794" s="32">
        <v>32626533952</v>
      </c>
      <c r="E794" s="32">
        <v>88083736</v>
      </c>
      <c r="F794" s="32">
        <f>_xlfn.IFNA(VLOOKUP($A794,'311 &amp; 313 expiration'!A:C,2,FALSE),0)</f>
        <v>131216160</v>
      </c>
      <c r="G794" s="32">
        <f>_xlfn.IFNA(VLOOKUP($A794,'311 &amp; 313 expiration'!A:C,3,FALSE),0)</f>
        <v>0</v>
      </c>
      <c r="H794" s="33">
        <v>0.67</v>
      </c>
      <c r="I794" s="33">
        <v>0.62119999999999997</v>
      </c>
      <c r="J794" s="33">
        <v>0.62119999999999997</v>
      </c>
      <c r="K794" s="33">
        <f t="shared" si="24"/>
        <v>0</v>
      </c>
      <c r="L794" s="33">
        <f t="shared" si="25"/>
        <v>0.67</v>
      </c>
      <c r="M794" s="33">
        <v>4.8800000000000066E-2</v>
      </c>
      <c r="N794" s="33">
        <v>0</v>
      </c>
      <c r="O794" s="33">
        <v>0</v>
      </c>
    </row>
    <row r="795" spans="1:15" x14ac:dyDescent="0.3">
      <c r="A795">
        <v>195902</v>
      </c>
      <c r="B795" t="s">
        <v>794</v>
      </c>
      <c r="C795" s="32">
        <v>688187342</v>
      </c>
      <c r="D795" s="32">
        <v>688187342</v>
      </c>
      <c r="E795" s="32">
        <v>2326046</v>
      </c>
      <c r="F795" s="32">
        <f>_xlfn.IFNA(VLOOKUP($A795,'311 &amp; 313 expiration'!A:C,2,FALSE),0)</f>
        <v>0</v>
      </c>
      <c r="G795" s="32">
        <f>_xlfn.IFNA(VLOOKUP($A795,'311 &amp; 313 expiration'!A:C,3,FALSE),0)</f>
        <v>0</v>
      </c>
      <c r="H795" s="33">
        <v>0.68230000000000002</v>
      </c>
      <c r="I795" s="33">
        <v>0.63219999999999998</v>
      </c>
      <c r="J795" s="33">
        <v>0.63219999999999998</v>
      </c>
      <c r="K795" s="33">
        <f t="shared" si="24"/>
        <v>0</v>
      </c>
      <c r="L795" s="33">
        <f t="shared" si="25"/>
        <v>0.68230000000000002</v>
      </c>
      <c r="M795" s="33">
        <v>5.0100000000000033E-2</v>
      </c>
      <c r="N795" s="33">
        <v>0</v>
      </c>
      <c r="O795" s="33">
        <v>0</v>
      </c>
    </row>
    <row r="796" spans="1:15" x14ac:dyDescent="0.3">
      <c r="A796">
        <v>196901</v>
      </c>
      <c r="B796" t="s">
        <v>795</v>
      </c>
      <c r="C796" s="32">
        <v>287659465</v>
      </c>
      <c r="D796" s="32">
        <v>286781585</v>
      </c>
      <c r="E796" s="32">
        <v>8079640</v>
      </c>
      <c r="F796" s="32">
        <f>_xlfn.IFNA(VLOOKUP($A796,'311 &amp; 313 expiration'!A:C,2,FALSE),0)</f>
        <v>0</v>
      </c>
      <c r="G796" s="32">
        <f>_xlfn.IFNA(VLOOKUP($A796,'311 &amp; 313 expiration'!A:C,3,FALSE),0)</f>
        <v>0</v>
      </c>
      <c r="H796" s="33">
        <v>0.75519999999999998</v>
      </c>
      <c r="I796" s="33">
        <v>0.6169</v>
      </c>
      <c r="J796" s="33">
        <v>0.6169</v>
      </c>
      <c r="K796" s="33">
        <f t="shared" si="24"/>
        <v>0</v>
      </c>
      <c r="L796" s="33">
        <f t="shared" si="25"/>
        <v>0.75519999999999998</v>
      </c>
      <c r="M796" s="33">
        <v>0.08</v>
      </c>
      <c r="N796" s="33">
        <v>5.8299999999999977E-2</v>
      </c>
      <c r="O796" s="33">
        <v>0</v>
      </c>
    </row>
    <row r="797" spans="1:15" x14ac:dyDescent="0.3">
      <c r="A797">
        <v>196902</v>
      </c>
      <c r="B797" t="s">
        <v>796</v>
      </c>
      <c r="C797" s="32">
        <v>320592791</v>
      </c>
      <c r="D797" s="32">
        <v>320592791</v>
      </c>
      <c r="E797" s="32">
        <v>23275392</v>
      </c>
      <c r="F797" s="32">
        <f>_xlfn.IFNA(VLOOKUP($A797,'311 &amp; 313 expiration'!A:C,2,FALSE),0)</f>
        <v>0</v>
      </c>
      <c r="G797" s="32">
        <f>_xlfn.IFNA(VLOOKUP($A797,'311 &amp; 313 expiration'!A:C,3,FALSE),0)</f>
        <v>0</v>
      </c>
      <c r="H797" s="33">
        <v>0.7702</v>
      </c>
      <c r="I797" s="33">
        <v>0.63219999999999998</v>
      </c>
      <c r="J797" s="33">
        <v>0.63219999999999998</v>
      </c>
      <c r="K797" s="33">
        <f t="shared" si="24"/>
        <v>0</v>
      </c>
      <c r="L797" s="33">
        <f t="shared" si="25"/>
        <v>0.7702</v>
      </c>
      <c r="M797" s="33">
        <v>0.08</v>
      </c>
      <c r="N797" s="33">
        <v>5.800000000000001E-2</v>
      </c>
      <c r="O797" s="33">
        <v>0</v>
      </c>
    </row>
    <row r="798" spans="1:15" x14ac:dyDescent="0.3">
      <c r="A798">
        <v>196903</v>
      </c>
      <c r="B798" t="s">
        <v>797</v>
      </c>
      <c r="C798" s="32">
        <v>523168775</v>
      </c>
      <c r="D798" s="32">
        <v>523168775</v>
      </c>
      <c r="E798" s="32">
        <v>28202172</v>
      </c>
      <c r="F798" s="32">
        <f>_xlfn.IFNA(VLOOKUP($A798,'311 &amp; 313 expiration'!A:C,2,FALSE),0)</f>
        <v>0</v>
      </c>
      <c r="G798" s="32">
        <f>_xlfn.IFNA(VLOOKUP($A798,'311 &amp; 313 expiration'!A:C,3,FALSE),0)</f>
        <v>0</v>
      </c>
      <c r="H798" s="33">
        <v>0.6522</v>
      </c>
      <c r="I798" s="33">
        <v>0.60220000000000007</v>
      </c>
      <c r="J798" s="33">
        <v>0.60220000000000007</v>
      </c>
      <c r="K798" s="33">
        <f t="shared" si="24"/>
        <v>0</v>
      </c>
      <c r="L798" s="33">
        <f t="shared" si="25"/>
        <v>0.6522</v>
      </c>
      <c r="M798" s="33">
        <v>4.9999999999999933E-2</v>
      </c>
      <c r="N798" s="33">
        <v>0</v>
      </c>
      <c r="O798" s="33">
        <v>0</v>
      </c>
    </row>
    <row r="799" spans="1:15" x14ac:dyDescent="0.3">
      <c r="A799">
        <v>197902</v>
      </c>
      <c r="B799" t="s">
        <v>798</v>
      </c>
      <c r="C799" s="32">
        <v>378356229</v>
      </c>
      <c r="D799" s="32">
        <v>378304069</v>
      </c>
      <c r="E799" s="32">
        <v>6240622</v>
      </c>
      <c r="F799" s="32">
        <f>_xlfn.IFNA(VLOOKUP($A799,'311 &amp; 313 expiration'!A:C,2,FALSE),0)</f>
        <v>0</v>
      </c>
      <c r="G799" s="32">
        <f>_xlfn.IFNA(VLOOKUP($A799,'311 &amp; 313 expiration'!A:C,3,FALSE),0)</f>
        <v>0</v>
      </c>
      <c r="H799" s="33">
        <v>0.78920000000000001</v>
      </c>
      <c r="I799" s="33">
        <v>0.61920000000000008</v>
      </c>
      <c r="J799" s="33">
        <v>0.61920000000000008</v>
      </c>
      <c r="K799" s="33">
        <f t="shared" si="24"/>
        <v>0</v>
      </c>
      <c r="L799" s="33">
        <f t="shared" si="25"/>
        <v>0.78920000000000001</v>
      </c>
      <c r="M799" s="33">
        <v>0.08</v>
      </c>
      <c r="N799" s="33">
        <v>8.9999999999999927E-2</v>
      </c>
      <c r="O799" s="33">
        <v>0</v>
      </c>
    </row>
    <row r="800" spans="1:15" x14ac:dyDescent="0.3">
      <c r="A800">
        <v>198901</v>
      </c>
      <c r="B800" t="s">
        <v>799</v>
      </c>
      <c r="C800" s="32">
        <v>371661823</v>
      </c>
      <c r="D800" s="32">
        <v>371661823</v>
      </c>
      <c r="E800" s="32">
        <v>30448478</v>
      </c>
      <c r="F800" s="32">
        <f>_xlfn.IFNA(VLOOKUP($A800,'311 &amp; 313 expiration'!A:C,2,FALSE),0)</f>
        <v>0</v>
      </c>
      <c r="G800" s="32">
        <f>_xlfn.IFNA(VLOOKUP($A800,'311 &amp; 313 expiration'!A:C,3,FALSE),0)</f>
        <v>0</v>
      </c>
      <c r="H800" s="33">
        <v>0.66539999999999999</v>
      </c>
      <c r="I800" s="33">
        <v>0.61540000000000006</v>
      </c>
      <c r="J800" s="33">
        <v>0.61540000000000006</v>
      </c>
      <c r="K800" s="33">
        <f t="shared" si="24"/>
        <v>0</v>
      </c>
      <c r="L800" s="33">
        <f t="shared" si="25"/>
        <v>0.66539999999999999</v>
      </c>
      <c r="M800" s="33">
        <v>4.9999999999999933E-2</v>
      </c>
      <c r="N800" s="33">
        <v>0</v>
      </c>
      <c r="O800" s="33">
        <v>0</v>
      </c>
    </row>
    <row r="801" spans="1:15" x14ac:dyDescent="0.3">
      <c r="A801">
        <v>198902</v>
      </c>
      <c r="B801" t="s">
        <v>800</v>
      </c>
      <c r="C801" s="32">
        <v>238226198</v>
      </c>
      <c r="D801" s="32">
        <v>238226198</v>
      </c>
      <c r="E801" s="32">
        <v>11947712</v>
      </c>
      <c r="F801" s="32">
        <f>_xlfn.IFNA(VLOOKUP($A801,'311 &amp; 313 expiration'!A:C,2,FALSE),0)</f>
        <v>0</v>
      </c>
      <c r="G801" s="32">
        <f>_xlfn.IFNA(VLOOKUP($A801,'311 &amp; 313 expiration'!A:C,3,FALSE),0)</f>
        <v>0</v>
      </c>
      <c r="H801" s="33">
        <v>0.74020000000000008</v>
      </c>
      <c r="I801" s="33">
        <v>0.60980000000000001</v>
      </c>
      <c r="J801" s="33">
        <v>0.60980000000000001</v>
      </c>
      <c r="K801" s="33">
        <f t="shared" si="24"/>
        <v>0</v>
      </c>
      <c r="L801" s="33">
        <f t="shared" si="25"/>
        <v>0.74020000000000008</v>
      </c>
      <c r="M801" s="33">
        <v>0.08</v>
      </c>
      <c r="N801" s="33">
        <v>5.040000000000007E-2</v>
      </c>
      <c r="O801" s="33">
        <v>0</v>
      </c>
    </row>
    <row r="802" spans="1:15" x14ac:dyDescent="0.3">
      <c r="A802">
        <v>198903</v>
      </c>
      <c r="B802" t="s">
        <v>801</v>
      </c>
      <c r="C802" s="32">
        <v>2039646969</v>
      </c>
      <c r="D802" s="32">
        <v>2039646969</v>
      </c>
      <c r="E802" s="32">
        <v>103909340</v>
      </c>
      <c r="F802" s="32">
        <f>_xlfn.IFNA(VLOOKUP($A802,'311 &amp; 313 expiration'!A:C,2,FALSE),0)</f>
        <v>0</v>
      </c>
      <c r="G802" s="32">
        <f>_xlfn.IFNA(VLOOKUP($A802,'311 &amp; 313 expiration'!A:C,3,FALSE),0)</f>
        <v>0</v>
      </c>
      <c r="H802" s="33">
        <v>0.70879999999999999</v>
      </c>
      <c r="I802" s="33">
        <v>0.63219999999999998</v>
      </c>
      <c r="J802" s="33">
        <v>0.63219999999999998</v>
      </c>
      <c r="K802" s="33">
        <f t="shared" si="24"/>
        <v>0</v>
      </c>
      <c r="L802" s="33">
        <f t="shared" si="25"/>
        <v>0.70879999999999999</v>
      </c>
      <c r="M802" s="33">
        <v>7.6600000000000001E-2</v>
      </c>
      <c r="N802" s="33">
        <v>0</v>
      </c>
      <c r="O802" s="33">
        <v>0</v>
      </c>
    </row>
    <row r="803" spans="1:15" x14ac:dyDescent="0.3">
      <c r="A803">
        <v>198905</v>
      </c>
      <c r="B803" t="s">
        <v>802</v>
      </c>
      <c r="C803" s="32">
        <v>900106837</v>
      </c>
      <c r="D803" s="32">
        <v>900106837</v>
      </c>
      <c r="E803" s="32">
        <v>63277728</v>
      </c>
      <c r="F803" s="32">
        <f>_xlfn.IFNA(VLOOKUP($A803,'311 &amp; 313 expiration'!A:C,2,FALSE),0)</f>
        <v>0</v>
      </c>
      <c r="G803" s="32">
        <f>_xlfn.IFNA(VLOOKUP($A803,'311 &amp; 313 expiration'!A:C,3,FALSE),0)</f>
        <v>0</v>
      </c>
      <c r="H803" s="33">
        <v>0.66690000000000005</v>
      </c>
      <c r="I803" s="33">
        <v>0.6169</v>
      </c>
      <c r="J803" s="33">
        <v>0.6169</v>
      </c>
      <c r="K803" s="33">
        <f t="shared" si="24"/>
        <v>0</v>
      </c>
      <c r="L803" s="33">
        <f t="shared" si="25"/>
        <v>0.66690000000000005</v>
      </c>
      <c r="M803" s="33">
        <v>5.0000000000000044E-2</v>
      </c>
      <c r="N803" s="33">
        <v>0</v>
      </c>
      <c r="O803" s="33">
        <v>0</v>
      </c>
    </row>
    <row r="804" spans="1:15" x14ac:dyDescent="0.3">
      <c r="A804">
        <v>198906</v>
      </c>
      <c r="B804" t="s">
        <v>803</v>
      </c>
      <c r="C804" s="32">
        <v>186906416</v>
      </c>
      <c r="D804" s="32">
        <v>186906416</v>
      </c>
      <c r="E804" s="32">
        <v>1689968</v>
      </c>
      <c r="F804" s="32">
        <f>_xlfn.IFNA(VLOOKUP($A804,'311 &amp; 313 expiration'!A:C,2,FALSE),0)</f>
        <v>0</v>
      </c>
      <c r="G804" s="32">
        <f>_xlfn.IFNA(VLOOKUP($A804,'311 &amp; 313 expiration'!A:C,3,FALSE),0)</f>
        <v>0</v>
      </c>
      <c r="H804" s="33">
        <v>0.66690000000000005</v>
      </c>
      <c r="I804" s="33">
        <v>0.6169</v>
      </c>
      <c r="J804" s="33">
        <v>0.6169</v>
      </c>
      <c r="K804" s="33">
        <f t="shared" si="24"/>
        <v>0</v>
      </c>
      <c r="L804" s="33">
        <f t="shared" si="25"/>
        <v>0.66690000000000005</v>
      </c>
      <c r="M804" s="33">
        <v>5.0000000000000044E-2</v>
      </c>
      <c r="N804" s="33">
        <v>0</v>
      </c>
      <c r="O804" s="33">
        <v>0</v>
      </c>
    </row>
    <row r="805" spans="1:15" x14ac:dyDescent="0.3">
      <c r="A805">
        <v>199901</v>
      </c>
      <c r="B805" t="s">
        <v>804</v>
      </c>
      <c r="C805" s="32">
        <v>16420676150</v>
      </c>
      <c r="D805" s="32">
        <v>16420676150</v>
      </c>
      <c r="E805" s="32">
        <v>1982122400</v>
      </c>
      <c r="F805" s="32">
        <f>_xlfn.IFNA(VLOOKUP($A805,'311 &amp; 313 expiration'!A:C,2,FALSE),0)</f>
        <v>0</v>
      </c>
      <c r="G805" s="32">
        <f>_xlfn.IFNA(VLOOKUP($A805,'311 &amp; 313 expiration'!A:C,3,FALSE),0)</f>
        <v>0</v>
      </c>
      <c r="H805" s="33">
        <v>0.78690000000000004</v>
      </c>
      <c r="I805" s="33">
        <v>0.6169</v>
      </c>
      <c r="J805" s="33">
        <v>0.6169</v>
      </c>
      <c r="K805" s="33">
        <f t="shared" si="24"/>
        <v>0</v>
      </c>
      <c r="L805" s="33">
        <f t="shared" si="25"/>
        <v>0.78690000000000004</v>
      </c>
      <c r="M805" s="33">
        <v>0.08</v>
      </c>
      <c r="N805" s="33">
        <v>0.09</v>
      </c>
      <c r="O805" s="33">
        <v>2.7755575615628914E-17</v>
      </c>
    </row>
    <row r="806" spans="1:15" x14ac:dyDescent="0.3">
      <c r="A806">
        <v>199902</v>
      </c>
      <c r="B806" t="s">
        <v>805</v>
      </c>
      <c r="C806" s="32">
        <v>4782178437</v>
      </c>
      <c r="D806" s="32">
        <v>4782178437</v>
      </c>
      <c r="E806" s="32">
        <v>901831344</v>
      </c>
      <c r="F806" s="32">
        <f>_xlfn.IFNA(VLOOKUP($A806,'311 &amp; 313 expiration'!A:C,2,FALSE),0)</f>
        <v>0</v>
      </c>
      <c r="G806" s="32">
        <f>_xlfn.IFNA(VLOOKUP($A806,'311 &amp; 313 expiration'!A:C,3,FALSE),0)</f>
        <v>0</v>
      </c>
      <c r="H806" s="33">
        <v>0.75519999999999998</v>
      </c>
      <c r="I806" s="33">
        <v>0.6169</v>
      </c>
      <c r="J806" s="33">
        <v>0.6169</v>
      </c>
      <c r="K806" s="33">
        <f t="shared" si="24"/>
        <v>0</v>
      </c>
      <c r="L806" s="33">
        <f t="shared" si="25"/>
        <v>0.75519999999999998</v>
      </c>
      <c r="M806" s="33">
        <v>0.08</v>
      </c>
      <c r="N806" s="33">
        <v>5.8299999999999977E-2</v>
      </c>
      <c r="O806" s="33">
        <v>0</v>
      </c>
    </row>
    <row r="807" spans="1:15" x14ac:dyDescent="0.3">
      <c r="A807">
        <v>200901</v>
      </c>
      <c r="B807" t="s">
        <v>806</v>
      </c>
      <c r="C807" s="32">
        <v>413604093</v>
      </c>
      <c r="D807" s="32">
        <v>413604093</v>
      </c>
      <c r="E807" s="32">
        <v>54159394</v>
      </c>
      <c r="F807" s="32">
        <f>_xlfn.IFNA(VLOOKUP($A807,'311 &amp; 313 expiration'!A:C,2,FALSE),0)</f>
        <v>0</v>
      </c>
      <c r="G807" s="32">
        <f>_xlfn.IFNA(VLOOKUP($A807,'311 &amp; 313 expiration'!A:C,3,FALSE),0)</f>
        <v>0</v>
      </c>
      <c r="H807" s="33">
        <v>0.77050000000000007</v>
      </c>
      <c r="I807" s="33">
        <v>0.63219999999999998</v>
      </c>
      <c r="J807" s="33">
        <v>0.63219999999999998</v>
      </c>
      <c r="K807" s="33">
        <f t="shared" si="24"/>
        <v>0</v>
      </c>
      <c r="L807" s="33">
        <f t="shared" si="25"/>
        <v>0.77050000000000007</v>
      </c>
      <c r="M807" s="33">
        <v>0.08</v>
      </c>
      <c r="N807" s="33">
        <v>5.8300000000000088E-2</v>
      </c>
      <c r="O807" s="33">
        <v>0</v>
      </c>
    </row>
    <row r="808" spans="1:15" x14ac:dyDescent="0.3">
      <c r="A808">
        <v>200902</v>
      </c>
      <c r="B808" t="s">
        <v>807</v>
      </c>
      <c r="C808" s="32">
        <v>151077956</v>
      </c>
      <c r="D808" s="32">
        <v>151077956</v>
      </c>
      <c r="E808" s="32">
        <v>24839258</v>
      </c>
      <c r="F808" s="32">
        <f>_xlfn.IFNA(VLOOKUP($A808,'311 &amp; 313 expiration'!A:C,2,FALSE),0)</f>
        <v>0</v>
      </c>
      <c r="G808" s="32">
        <f>_xlfn.IFNA(VLOOKUP($A808,'311 &amp; 313 expiration'!A:C,3,FALSE),0)</f>
        <v>0</v>
      </c>
      <c r="H808" s="33">
        <v>0.75519999999999998</v>
      </c>
      <c r="I808" s="33">
        <v>0.6169</v>
      </c>
      <c r="J808" s="33">
        <v>0.6169</v>
      </c>
      <c r="K808" s="33">
        <f t="shared" si="24"/>
        <v>0</v>
      </c>
      <c r="L808" s="33">
        <f t="shared" si="25"/>
        <v>0.75519999999999998</v>
      </c>
      <c r="M808" s="33">
        <v>0.08</v>
      </c>
      <c r="N808" s="33">
        <v>5.8299999999999977E-2</v>
      </c>
      <c r="O808" s="33">
        <v>0</v>
      </c>
    </row>
    <row r="809" spans="1:15" x14ac:dyDescent="0.3">
      <c r="A809">
        <v>200904</v>
      </c>
      <c r="B809" t="s">
        <v>808</v>
      </c>
      <c r="C809" s="32">
        <v>238654936</v>
      </c>
      <c r="D809" s="32">
        <v>238654936</v>
      </c>
      <c r="E809" s="32">
        <v>21077128</v>
      </c>
      <c r="F809" s="32">
        <f>_xlfn.IFNA(VLOOKUP($A809,'311 &amp; 313 expiration'!A:C,2,FALSE),0)</f>
        <v>0</v>
      </c>
      <c r="G809" s="32">
        <f>_xlfn.IFNA(VLOOKUP($A809,'311 &amp; 313 expiration'!A:C,3,FALSE),0)</f>
        <v>0</v>
      </c>
      <c r="H809" s="33">
        <v>0.67870000000000008</v>
      </c>
      <c r="I809" s="33">
        <v>0.62870000000000004</v>
      </c>
      <c r="J809" s="33">
        <v>0.62870000000000004</v>
      </c>
      <c r="K809" s="33">
        <f t="shared" si="24"/>
        <v>0</v>
      </c>
      <c r="L809" s="33">
        <f t="shared" si="25"/>
        <v>0.67870000000000008</v>
      </c>
      <c r="M809" s="33">
        <v>5.0000000000000044E-2</v>
      </c>
      <c r="N809" s="33">
        <v>0</v>
      </c>
      <c r="O809" s="33">
        <v>0</v>
      </c>
    </row>
    <row r="810" spans="1:15" x14ac:dyDescent="0.3">
      <c r="A810">
        <v>200906</v>
      </c>
      <c r="B810" t="s">
        <v>809</v>
      </c>
      <c r="C810" s="32">
        <v>25177680</v>
      </c>
      <c r="D810" s="32">
        <v>25177680</v>
      </c>
      <c r="E810" s="32">
        <v>1109948</v>
      </c>
      <c r="F810" s="32">
        <f>_xlfn.IFNA(VLOOKUP($A810,'311 &amp; 313 expiration'!A:C,2,FALSE),0)</f>
        <v>0</v>
      </c>
      <c r="G810" s="32">
        <f>_xlfn.IFNA(VLOOKUP($A810,'311 &amp; 313 expiration'!A:C,3,FALSE),0)</f>
        <v>0</v>
      </c>
      <c r="H810" s="33">
        <v>0.75750000000000006</v>
      </c>
      <c r="I810" s="33">
        <v>0.61920000000000008</v>
      </c>
      <c r="J810" s="33">
        <v>0.61920000000000008</v>
      </c>
      <c r="K810" s="33">
        <f t="shared" si="24"/>
        <v>0</v>
      </c>
      <c r="L810" s="33">
        <f t="shared" si="25"/>
        <v>0.75750000000000006</v>
      </c>
      <c r="M810" s="33">
        <v>0.08</v>
      </c>
      <c r="N810" s="33">
        <v>5.8299999999999977E-2</v>
      </c>
      <c r="O810" s="33">
        <v>0</v>
      </c>
    </row>
    <row r="811" spans="1:15" x14ac:dyDescent="0.3">
      <c r="A811">
        <v>201902</v>
      </c>
      <c r="B811" t="s">
        <v>810</v>
      </c>
      <c r="C811" s="32">
        <v>1878335707</v>
      </c>
      <c r="D811" s="32">
        <v>1816585207</v>
      </c>
      <c r="E811" s="32">
        <v>389884546</v>
      </c>
      <c r="F811" s="32">
        <f>_xlfn.IFNA(VLOOKUP($A811,'311 &amp; 313 expiration'!A:C,2,FALSE),0)</f>
        <v>0</v>
      </c>
      <c r="G811" s="32">
        <f>_xlfn.IFNA(VLOOKUP($A811,'311 &amp; 313 expiration'!A:C,3,FALSE),0)</f>
        <v>0</v>
      </c>
      <c r="H811" s="33">
        <v>0.68220000000000003</v>
      </c>
      <c r="I811" s="33">
        <v>0.63219999999999998</v>
      </c>
      <c r="J811" s="33">
        <v>0.63219999999999998</v>
      </c>
      <c r="K811" s="33">
        <f t="shared" si="24"/>
        <v>0</v>
      </c>
      <c r="L811" s="33">
        <f t="shared" si="25"/>
        <v>0.68220000000000003</v>
      </c>
      <c r="M811" s="33">
        <v>5.0000000000000044E-2</v>
      </c>
      <c r="N811" s="33">
        <v>0</v>
      </c>
      <c r="O811" s="33">
        <v>0</v>
      </c>
    </row>
    <row r="812" spans="1:15" x14ac:dyDescent="0.3">
      <c r="A812">
        <v>201903</v>
      </c>
      <c r="B812" t="s">
        <v>811</v>
      </c>
      <c r="C812" s="32">
        <v>121383675</v>
      </c>
      <c r="D812" s="32">
        <v>117451245</v>
      </c>
      <c r="E812" s="32">
        <v>28453034</v>
      </c>
      <c r="F812" s="32">
        <f>_xlfn.IFNA(VLOOKUP($A812,'311 &amp; 313 expiration'!A:C,2,FALSE),0)</f>
        <v>0</v>
      </c>
      <c r="G812" s="32">
        <f>_xlfn.IFNA(VLOOKUP($A812,'311 &amp; 313 expiration'!A:C,3,FALSE),0)</f>
        <v>0</v>
      </c>
      <c r="H812" s="33">
        <v>0.78690000000000004</v>
      </c>
      <c r="I812" s="33">
        <v>0.6169</v>
      </c>
      <c r="J812" s="33">
        <v>0.6169</v>
      </c>
      <c r="K812" s="33">
        <f t="shared" si="24"/>
        <v>0</v>
      </c>
      <c r="L812" s="33">
        <f t="shared" si="25"/>
        <v>0.78690000000000004</v>
      </c>
      <c r="M812" s="33">
        <v>0.08</v>
      </c>
      <c r="N812" s="33">
        <v>0.09</v>
      </c>
      <c r="O812" s="33">
        <v>2.7755575615628914E-17</v>
      </c>
    </row>
    <row r="813" spans="1:15" x14ac:dyDescent="0.3">
      <c r="A813">
        <v>201904</v>
      </c>
      <c r="B813" t="s">
        <v>812</v>
      </c>
      <c r="C813" s="32">
        <v>43112817</v>
      </c>
      <c r="D813" s="32">
        <v>42095287</v>
      </c>
      <c r="E813" s="32">
        <v>8100034</v>
      </c>
      <c r="F813" s="32">
        <f>_xlfn.IFNA(VLOOKUP($A813,'311 &amp; 313 expiration'!A:C,2,FALSE),0)</f>
        <v>0</v>
      </c>
      <c r="G813" s="32">
        <f>_xlfn.IFNA(VLOOKUP($A813,'311 &amp; 313 expiration'!A:C,3,FALSE),0)</f>
        <v>0</v>
      </c>
      <c r="H813" s="33">
        <v>0.75519999999999998</v>
      </c>
      <c r="I813" s="33">
        <v>0.6169</v>
      </c>
      <c r="J813" s="33">
        <v>0.6169</v>
      </c>
      <c r="K813" s="33">
        <f t="shared" si="24"/>
        <v>0</v>
      </c>
      <c r="L813" s="33">
        <f t="shared" si="25"/>
        <v>0.75519999999999998</v>
      </c>
      <c r="M813" s="33">
        <v>0.08</v>
      </c>
      <c r="N813" s="33">
        <v>5.8299999999999977E-2</v>
      </c>
      <c r="O813" s="33">
        <v>0</v>
      </c>
    </row>
    <row r="814" spans="1:15" x14ac:dyDescent="0.3">
      <c r="A814">
        <v>201907</v>
      </c>
      <c r="B814" t="s">
        <v>813</v>
      </c>
      <c r="C814" s="32">
        <v>86101361</v>
      </c>
      <c r="D814" s="32">
        <v>82446921</v>
      </c>
      <c r="E814" s="32">
        <v>26445552</v>
      </c>
      <c r="F814" s="32">
        <f>_xlfn.IFNA(VLOOKUP($A814,'311 &amp; 313 expiration'!A:C,2,FALSE),0)</f>
        <v>0</v>
      </c>
      <c r="G814" s="32">
        <f>_xlfn.IFNA(VLOOKUP($A814,'311 &amp; 313 expiration'!A:C,3,FALSE),0)</f>
        <v>0</v>
      </c>
      <c r="H814" s="33">
        <v>0.75519999999999998</v>
      </c>
      <c r="I814" s="33">
        <v>0.6169</v>
      </c>
      <c r="J814" s="33">
        <v>0.6169</v>
      </c>
      <c r="K814" s="33">
        <f t="shared" si="24"/>
        <v>0</v>
      </c>
      <c r="L814" s="33">
        <f t="shared" si="25"/>
        <v>0.75519999999999998</v>
      </c>
      <c r="M814" s="33">
        <v>0.08</v>
      </c>
      <c r="N814" s="33">
        <v>5.8299999999999977E-2</v>
      </c>
      <c r="O814" s="33">
        <v>0</v>
      </c>
    </row>
    <row r="815" spans="1:15" x14ac:dyDescent="0.3">
      <c r="A815">
        <v>201908</v>
      </c>
      <c r="B815" t="s">
        <v>814</v>
      </c>
      <c r="C815" s="32">
        <v>112376430</v>
      </c>
      <c r="D815" s="32">
        <v>108094310</v>
      </c>
      <c r="E815" s="32">
        <v>33647746</v>
      </c>
      <c r="F815" s="32">
        <f>_xlfn.IFNA(VLOOKUP($A815,'311 &amp; 313 expiration'!A:C,2,FALSE),0)</f>
        <v>0</v>
      </c>
      <c r="G815" s="32">
        <f>_xlfn.IFNA(VLOOKUP($A815,'311 &amp; 313 expiration'!A:C,3,FALSE),0)</f>
        <v>0</v>
      </c>
      <c r="H815" s="33">
        <v>0.75519999999999998</v>
      </c>
      <c r="I815" s="33">
        <v>0.6169</v>
      </c>
      <c r="J815" s="33">
        <v>0.6169</v>
      </c>
      <c r="K815" s="33">
        <f t="shared" si="24"/>
        <v>0</v>
      </c>
      <c r="L815" s="33">
        <f t="shared" si="25"/>
        <v>0.75519999999999998</v>
      </c>
      <c r="M815" s="33">
        <v>0.08</v>
      </c>
      <c r="N815" s="33">
        <v>5.8299999999999977E-2</v>
      </c>
      <c r="O815" s="33">
        <v>0</v>
      </c>
    </row>
    <row r="816" spans="1:15" x14ac:dyDescent="0.3">
      <c r="A816">
        <v>201910</v>
      </c>
      <c r="B816" t="s">
        <v>815</v>
      </c>
      <c r="C816" s="32">
        <v>853857765</v>
      </c>
      <c r="D816" s="32">
        <v>831480700</v>
      </c>
      <c r="E816" s="32">
        <v>124892444</v>
      </c>
      <c r="F816" s="32">
        <f>_xlfn.IFNA(VLOOKUP($A816,'311 &amp; 313 expiration'!A:C,2,FALSE),0)</f>
        <v>0</v>
      </c>
      <c r="G816" s="32">
        <f>_xlfn.IFNA(VLOOKUP($A816,'311 &amp; 313 expiration'!A:C,3,FALSE),0)</f>
        <v>0</v>
      </c>
      <c r="H816" s="33">
        <v>0.80220000000000002</v>
      </c>
      <c r="I816" s="33">
        <v>0.63219999999999998</v>
      </c>
      <c r="J816" s="33">
        <v>0.63219999999999998</v>
      </c>
      <c r="K816" s="33">
        <f t="shared" si="24"/>
        <v>0</v>
      </c>
      <c r="L816" s="33">
        <f t="shared" si="25"/>
        <v>0.80220000000000002</v>
      </c>
      <c r="M816" s="33">
        <v>0.08</v>
      </c>
      <c r="N816" s="33">
        <v>0.09</v>
      </c>
      <c r="O816" s="33">
        <v>2.7755575615628914E-17</v>
      </c>
    </row>
    <row r="817" spans="1:15" x14ac:dyDescent="0.3">
      <c r="A817">
        <v>201913</v>
      </c>
      <c r="B817" t="s">
        <v>816</v>
      </c>
      <c r="C817" s="32">
        <v>167598048</v>
      </c>
      <c r="D817" s="32">
        <v>160403750</v>
      </c>
      <c r="E817" s="32">
        <v>39606612</v>
      </c>
      <c r="F817" s="32">
        <f>_xlfn.IFNA(VLOOKUP($A817,'311 &amp; 313 expiration'!A:C,2,FALSE),0)</f>
        <v>0</v>
      </c>
      <c r="G817" s="32">
        <f>_xlfn.IFNA(VLOOKUP($A817,'311 &amp; 313 expiration'!A:C,3,FALSE),0)</f>
        <v>0</v>
      </c>
      <c r="H817" s="33">
        <v>0.78920000000000001</v>
      </c>
      <c r="I817" s="33">
        <v>0.61920000000000008</v>
      </c>
      <c r="J817" s="33">
        <v>0.61920000000000008</v>
      </c>
      <c r="K817" s="33">
        <f t="shared" si="24"/>
        <v>0</v>
      </c>
      <c r="L817" s="33">
        <f t="shared" si="25"/>
        <v>0.78920000000000001</v>
      </c>
      <c r="M817" s="33">
        <v>0.08</v>
      </c>
      <c r="N817" s="33">
        <v>8.9999999999999927E-2</v>
      </c>
      <c r="O817" s="33">
        <v>0</v>
      </c>
    </row>
    <row r="818" spans="1:15" x14ac:dyDescent="0.3">
      <c r="A818">
        <v>201914</v>
      </c>
      <c r="B818" t="s">
        <v>817</v>
      </c>
      <c r="C818" s="32">
        <v>442386326</v>
      </c>
      <c r="D818" s="32">
        <v>431400561</v>
      </c>
      <c r="E818" s="32">
        <v>78189278</v>
      </c>
      <c r="F818" s="32">
        <f>_xlfn.IFNA(VLOOKUP($A818,'311 &amp; 313 expiration'!A:C,2,FALSE),0)</f>
        <v>0</v>
      </c>
      <c r="G818" s="32">
        <f>_xlfn.IFNA(VLOOKUP($A818,'311 &amp; 313 expiration'!A:C,3,FALSE),0)</f>
        <v>0</v>
      </c>
      <c r="H818" s="33">
        <v>0.66920000000000002</v>
      </c>
      <c r="I818" s="33">
        <v>0.61920000000000008</v>
      </c>
      <c r="J818" s="33">
        <v>0.61920000000000008</v>
      </c>
      <c r="K818" s="33">
        <f t="shared" si="24"/>
        <v>0</v>
      </c>
      <c r="L818" s="33">
        <f t="shared" si="25"/>
        <v>0.66920000000000002</v>
      </c>
      <c r="M818" s="33">
        <v>4.9999999999999933E-2</v>
      </c>
      <c r="N818" s="33">
        <v>0</v>
      </c>
      <c r="O818" s="33">
        <v>0</v>
      </c>
    </row>
    <row r="819" spans="1:15" x14ac:dyDescent="0.3">
      <c r="A819">
        <v>202903</v>
      </c>
      <c r="B819" t="s">
        <v>818</v>
      </c>
      <c r="C819" s="32">
        <v>763690790</v>
      </c>
      <c r="D819" s="32">
        <v>763690790</v>
      </c>
      <c r="E819" s="32">
        <v>110628786</v>
      </c>
      <c r="F819" s="32">
        <f>_xlfn.IFNA(VLOOKUP($A819,'311 &amp; 313 expiration'!A:C,2,FALSE),0)</f>
        <v>0</v>
      </c>
      <c r="G819" s="32">
        <f>_xlfn.IFNA(VLOOKUP($A819,'311 &amp; 313 expiration'!A:C,3,FALSE),0)</f>
        <v>0</v>
      </c>
      <c r="H819" s="33">
        <v>0.66690000000000005</v>
      </c>
      <c r="I819" s="33">
        <v>0.6169</v>
      </c>
      <c r="J819" s="33">
        <v>0.6169</v>
      </c>
      <c r="K819" s="33">
        <f t="shared" si="24"/>
        <v>0</v>
      </c>
      <c r="L819" s="33">
        <f t="shared" si="25"/>
        <v>0.66690000000000005</v>
      </c>
      <c r="M819" s="33">
        <v>5.0000000000000044E-2</v>
      </c>
      <c r="N819" s="33">
        <v>0</v>
      </c>
      <c r="O819" s="33">
        <v>0</v>
      </c>
    </row>
    <row r="820" spans="1:15" x14ac:dyDescent="0.3">
      <c r="A820">
        <v>202905</v>
      </c>
      <c r="B820" t="s">
        <v>819</v>
      </c>
      <c r="C820" s="32">
        <v>288356999</v>
      </c>
      <c r="D820" s="32">
        <v>284898368</v>
      </c>
      <c r="E820" s="32">
        <v>28362398</v>
      </c>
      <c r="F820" s="32">
        <f>_xlfn.IFNA(VLOOKUP($A820,'311 &amp; 313 expiration'!A:C,2,FALSE),0)</f>
        <v>0</v>
      </c>
      <c r="G820" s="32">
        <f>_xlfn.IFNA(VLOOKUP($A820,'311 &amp; 313 expiration'!A:C,3,FALSE),0)</f>
        <v>0</v>
      </c>
      <c r="H820" s="33">
        <v>0.78690000000000004</v>
      </c>
      <c r="I820" s="33">
        <v>0.6169</v>
      </c>
      <c r="J820" s="33">
        <v>0.6169</v>
      </c>
      <c r="K820" s="33">
        <f t="shared" si="24"/>
        <v>0</v>
      </c>
      <c r="L820" s="33">
        <f t="shared" si="25"/>
        <v>0.78690000000000004</v>
      </c>
      <c r="M820" s="33">
        <v>0.08</v>
      </c>
      <c r="N820" s="33">
        <v>0.09</v>
      </c>
      <c r="O820" s="33">
        <v>2.7755575615628914E-17</v>
      </c>
    </row>
    <row r="821" spans="1:15" x14ac:dyDescent="0.3">
      <c r="A821">
        <v>203901</v>
      </c>
      <c r="B821" t="s">
        <v>820</v>
      </c>
      <c r="C821" s="32">
        <v>836122096</v>
      </c>
      <c r="D821" s="32">
        <v>836122096</v>
      </c>
      <c r="E821" s="32">
        <v>27361530</v>
      </c>
      <c r="F821" s="32">
        <f>_xlfn.IFNA(VLOOKUP($A821,'311 &amp; 313 expiration'!A:C,2,FALSE),0)</f>
        <v>0</v>
      </c>
      <c r="G821" s="32">
        <f>_xlfn.IFNA(VLOOKUP($A821,'311 &amp; 313 expiration'!A:C,3,FALSE),0)</f>
        <v>0</v>
      </c>
      <c r="H821" s="33">
        <v>0.62890000000000001</v>
      </c>
      <c r="I821" s="33">
        <v>0.56890000000000007</v>
      </c>
      <c r="J821" s="33">
        <v>0.56890000000000007</v>
      </c>
      <c r="K821" s="33">
        <f t="shared" si="24"/>
        <v>0</v>
      </c>
      <c r="L821" s="33">
        <f t="shared" si="25"/>
        <v>0.62890000000000001</v>
      </c>
      <c r="M821" s="33">
        <v>5.9999999999999942E-2</v>
      </c>
      <c r="N821" s="33">
        <v>0</v>
      </c>
      <c r="O821" s="33">
        <v>0</v>
      </c>
    </row>
    <row r="822" spans="1:15" x14ac:dyDescent="0.3">
      <c r="A822">
        <v>203902</v>
      </c>
      <c r="B822" t="s">
        <v>821</v>
      </c>
      <c r="C822" s="32">
        <v>524621714</v>
      </c>
      <c r="D822" s="32">
        <v>524621714</v>
      </c>
      <c r="E822" s="32">
        <v>22167780</v>
      </c>
      <c r="F822" s="32">
        <f>_xlfn.IFNA(VLOOKUP($A822,'311 &amp; 313 expiration'!A:C,2,FALSE),0)</f>
        <v>0</v>
      </c>
      <c r="G822" s="32">
        <f>_xlfn.IFNA(VLOOKUP($A822,'311 &amp; 313 expiration'!A:C,3,FALSE),0)</f>
        <v>0</v>
      </c>
      <c r="H822" s="33">
        <v>0.7389</v>
      </c>
      <c r="I822" s="33">
        <v>0.56890000000000007</v>
      </c>
      <c r="J822" s="33">
        <v>0.56890000000000007</v>
      </c>
      <c r="K822" s="33">
        <f t="shared" si="24"/>
        <v>0</v>
      </c>
      <c r="L822" s="33">
        <f t="shared" si="25"/>
        <v>0.7389</v>
      </c>
      <c r="M822" s="33">
        <v>0.08</v>
      </c>
      <c r="N822" s="33">
        <v>8.9999999999999927E-2</v>
      </c>
      <c r="O822" s="33">
        <v>0</v>
      </c>
    </row>
    <row r="823" spans="1:15" x14ac:dyDescent="0.3">
      <c r="A823">
        <v>204901</v>
      </c>
      <c r="B823" t="s">
        <v>822</v>
      </c>
      <c r="C823" s="32">
        <v>2080720348</v>
      </c>
      <c r="D823" s="32">
        <v>2080720348</v>
      </c>
      <c r="E823" s="32">
        <v>257269012</v>
      </c>
      <c r="F823" s="32">
        <f>_xlfn.IFNA(VLOOKUP($A823,'311 &amp; 313 expiration'!A:C,2,FALSE),0)</f>
        <v>0</v>
      </c>
      <c r="G823" s="32">
        <f>_xlfn.IFNA(VLOOKUP($A823,'311 &amp; 313 expiration'!A:C,3,FALSE),0)</f>
        <v>0</v>
      </c>
      <c r="H823" s="33">
        <v>0.63550000000000006</v>
      </c>
      <c r="I823" s="33">
        <v>0.58550000000000002</v>
      </c>
      <c r="J823" s="33">
        <v>0.58550000000000002</v>
      </c>
      <c r="K823" s="33">
        <f t="shared" si="24"/>
        <v>0</v>
      </c>
      <c r="L823" s="33">
        <f t="shared" si="25"/>
        <v>0.63550000000000006</v>
      </c>
      <c r="M823" s="33">
        <v>5.0000000000000044E-2</v>
      </c>
      <c r="N823" s="33">
        <v>0</v>
      </c>
      <c r="O823" s="33">
        <v>0</v>
      </c>
    </row>
    <row r="824" spans="1:15" x14ac:dyDescent="0.3">
      <c r="A824">
        <v>204904</v>
      </c>
      <c r="B824" t="s">
        <v>823</v>
      </c>
      <c r="C824" s="32">
        <v>688065312</v>
      </c>
      <c r="D824" s="32">
        <v>688065312</v>
      </c>
      <c r="E824" s="32">
        <v>91745302</v>
      </c>
      <c r="F824" s="32">
        <f>_xlfn.IFNA(VLOOKUP($A824,'311 &amp; 313 expiration'!A:C,2,FALSE),0)</f>
        <v>0</v>
      </c>
      <c r="G824" s="32">
        <f>_xlfn.IFNA(VLOOKUP($A824,'311 &amp; 313 expiration'!A:C,3,FALSE),0)</f>
        <v>0</v>
      </c>
      <c r="H824" s="33">
        <v>0.75519999999999998</v>
      </c>
      <c r="I824" s="33">
        <v>0.6169</v>
      </c>
      <c r="J824" s="33">
        <v>0.6169</v>
      </c>
      <c r="K824" s="33">
        <f t="shared" si="24"/>
        <v>0</v>
      </c>
      <c r="L824" s="33">
        <f t="shared" si="25"/>
        <v>0.75519999999999998</v>
      </c>
      <c r="M824" s="33">
        <v>0.08</v>
      </c>
      <c r="N824" s="33">
        <v>5.8299999999999977E-2</v>
      </c>
      <c r="O824" s="33">
        <v>0</v>
      </c>
    </row>
    <row r="825" spans="1:15" x14ac:dyDescent="0.3">
      <c r="A825">
        <v>205901</v>
      </c>
      <c r="B825" t="s">
        <v>824</v>
      </c>
      <c r="C825" s="32">
        <v>1256756150</v>
      </c>
      <c r="D825" s="32">
        <v>1256756150</v>
      </c>
      <c r="E825" s="32">
        <v>155602974</v>
      </c>
      <c r="F825" s="32">
        <f>_xlfn.IFNA(VLOOKUP($A825,'311 &amp; 313 expiration'!A:C,2,FALSE),0)</f>
        <v>0</v>
      </c>
      <c r="G825" s="32">
        <f>_xlfn.IFNA(VLOOKUP($A825,'311 &amp; 313 expiration'!A:C,3,FALSE),0)</f>
        <v>0</v>
      </c>
      <c r="H825" s="33">
        <v>0.69690000000000007</v>
      </c>
      <c r="I825" s="33">
        <v>0.6169</v>
      </c>
      <c r="J825" s="33">
        <v>0.6169</v>
      </c>
      <c r="K825" s="33">
        <f t="shared" si="24"/>
        <v>0</v>
      </c>
      <c r="L825" s="33">
        <f t="shared" si="25"/>
        <v>0.69690000000000007</v>
      </c>
      <c r="M825" s="33">
        <v>0.08</v>
      </c>
      <c r="N825" s="33">
        <v>6.9388939039072284E-17</v>
      </c>
      <c r="O825" s="33">
        <v>0</v>
      </c>
    </row>
    <row r="826" spans="1:15" x14ac:dyDescent="0.3">
      <c r="A826">
        <v>205902</v>
      </c>
      <c r="B826" t="s">
        <v>825</v>
      </c>
      <c r="C826" s="32">
        <v>3919377855</v>
      </c>
      <c r="D826" s="32">
        <v>3919377855</v>
      </c>
      <c r="E826" s="32">
        <v>352112320</v>
      </c>
      <c r="F826" s="32">
        <f>_xlfn.IFNA(VLOOKUP($A826,'311 &amp; 313 expiration'!A:C,2,FALSE),0)</f>
        <v>4812659840</v>
      </c>
      <c r="G826" s="32">
        <f>_xlfn.IFNA(VLOOKUP($A826,'311 &amp; 313 expiration'!A:C,3,FALSE),0)</f>
        <v>0</v>
      </c>
      <c r="H826" s="33">
        <v>0.76460000000000006</v>
      </c>
      <c r="I826" s="33">
        <v>0.62630000000000008</v>
      </c>
      <c r="J826" s="33">
        <v>0.62630000000000008</v>
      </c>
      <c r="K826" s="33">
        <f t="shared" si="24"/>
        <v>0</v>
      </c>
      <c r="L826" s="33">
        <f t="shared" si="25"/>
        <v>0.76460000000000006</v>
      </c>
      <c r="M826" s="33">
        <v>0.08</v>
      </c>
      <c r="N826" s="33">
        <v>5.8299999999999977E-2</v>
      </c>
      <c r="O826" s="33">
        <v>0</v>
      </c>
    </row>
    <row r="827" spans="1:15" x14ac:dyDescent="0.3">
      <c r="A827">
        <v>205903</v>
      </c>
      <c r="B827" t="s">
        <v>826</v>
      </c>
      <c r="C827" s="32">
        <v>5143066296</v>
      </c>
      <c r="D827" s="32">
        <v>5143066296</v>
      </c>
      <c r="E827" s="32">
        <v>159210774</v>
      </c>
      <c r="F827" s="32">
        <f>_xlfn.IFNA(VLOOKUP($A827,'311 &amp; 313 expiration'!A:C,2,FALSE),0)</f>
        <v>0</v>
      </c>
      <c r="G827" s="32">
        <f>_xlfn.IFNA(VLOOKUP($A827,'311 &amp; 313 expiration'!A:C,3,FALSE),0)</f>
        <v>0</v>
      </c>
      <c r="H827" s="33">
        <v>0.6663</v>
      </c>
      <c r="I827" s="33">
        <v>0.61630000000000007</v>
      </c>
      <c r="J827" s="33">
        <v>0.61630000000000007</v>
      </c>
      <c r="K827" s="33">
        <f t="shared" si="24"/>
        <v>0</v>
      </c>
      <c r="L827" s="33">
        <f t="shared" si="25"/>
        <v>0.6663</v>
      </c>
      <c r="M827" s="33">
        <v>4.9999999999999933E-2</v>
      </c>
      <c r="N827" s="33">
        <v>0</v>
      </c>
      <c r="O827" s="33">
        <v>0</v>
      </c>
    </row>
    <row r="828" spans="1:15" x14ac:dyDescent="0.3">
      <c r="A828">
        <v>205904</v>
      </c>
      <c r="B828" t="s">
        <v>827</v>
      </c>
      <c r="C828" s="32">
        <v>676839755</v>
      </c>
      <c r="D828" s="32">
        <v>676839755</v>
      </c>
      <c r="E828" s="32">
        <v>66797172</v>
      </c>
      <c r="F828" s="32">
        <f>_xlfn.IFNA(VLOOKUP($A828,'311 &amp; 313 expiration'!A:C,2,FALSE),0)</f>
        <v>0</v>
      </c>
      <c r="G828" s="32">
        <f>_xlfn.IFNA(VLOOKUP($A828,'311 &amp; 313 expiration'!A:C,3,FALSE),0)</f>
        <v>0</v>
      </c>
      <c r="H828" s="33">
        <v>0.75519999999999998</v>
      </c>
      <c r="I828" s="33">
        <v>0.6169</v>
      </c>
      <c r="J828" s="33">
        <v>0.6169</v>
      </c>
      <c r="K828" s="33">
        <f t="shared" si="24"/>
        <v>0</v>
      </c>
      <c r="L828" s="33">
        <f t="shared" si="25"/>
        <v>0.75519999999999998</v>
      </c>
      <c r="M828" s="33">
        <v>0.08</v>
      </c>
      <c r="N828" s="33">
        <v>5.8299999999999977E-2</v>
      </c>
      <c r="O828" s="33">
        <v>0</v>
      </c>
    </row>
    <row r="829" spans="1:15" x14ac:dyDescent="0.3">
      <c r="A829">
        <v>205905</v>
      </c>
      <c r="B829" t="s">
        <v>828</v>
      </c>
      <c r="C829" s="32">
        <v>598897894</v>
      </c>
      <c r="D829" s="32">
        <v>598897894</v>
      </c>
      <c r="E829" s="32">
        <v>73650878</v>
      </c>
      <c r="F829" s="32">
        <f>_xlfn.IFNA(VLOOKUP($A829,'311 &amp; 313 expiration'!A:C,2,FALSE),0)</f>
        <v>0</v>
      </c>
      <c r="G829" s="32">
        <f>_xlfn.IFNA(VLOOKUP($A829,'311 &amp; 313 expiration'!A:C,3,FALSE),0)</f>
        <v>0</v>
      </c>
      <c r="H829" s="33">
        <v>0.71800000000000008</v>
      </c>
      <c r="I829" s="33">
        <v>0.57969999999999999</v>
      </c>
      <c r="J829" s="33">
        <v>0.57969999999999999</v>
      </c>
      <c r="K829" s="33">
        <f t="shared" si="24"/>
        <v>0</v>
      </c>
      <c r="L829" s="33">
        <f t="shared" si="25"/>
        <v>0.71800000000000008</v>
      </c>
      <c r="M829" s="33">
        <v>0.08</v>
      </c>
      <c r="N829" s="33">
        <v>5.8300000000000088E-2</v>
      </c>
      <c r="O829" s="33">
        <v>0</v>
      </c>
    </row>
    <row r="830" spans="1:15" x14ac:dyDescent="0.3">
      <c r="A830">
        <v>205906</v>
      </c>
      <c r="B830" t="s">
        <v>829</v>
      </c>
      <c r="C830" s="32">
        <v>1722135549</v>
      </c>
      <c r="D830" s="32">
        <v>1722135549</v>
      </c>
      <c r="E830" s="32">
        <v>98060396</v>
      </c>
      <c r="F830" s="32">
        <f>_xlfn.IFNA(VLOOKUP($A830,'311 &amp; 313 expiration'!A:C,2,FALSE),0)</f>
        <v>0</v>
      </c>
      <c r="G830" s="32">
        <f>_xlfn.IFNA(VLOOKUP($A830,'311 &amp; 313 expiration'!A:C,3,FALSE),0)</f>
        <v>0</v>
      </c>
      <c r="H830" s="33">
        <v>0.75519999999999998</v>
      </c>
      <c r="I830" s="33">
        <v>0.6169</v>
      </c>
      <c r="J830" s="33">
        <v>0.6169</v>
      </c>
      <c r="K830" s="33">
        <f t="shared" si="24"/>
        <v>0</v>
      </c>
      <c r="L830" s="33">
        <f t="shared" si="25"/>
        <v>0.75519999999999998</v>
      </c>
      <c r="M830" s="33">
        <v>0.08</v>
      </c>
      <c r="N830" s="33">
        <v>5.8299999999999977E-2</v>
      </c>
      <c r="O830" s="33">
        <v>0</v>
      </c>
    </row>
    <row r="831" spans="1:15" x14ac:dyDescent="0.3">
      <c r="A831">
        <v>205907</v>
      </c>
      <c r="B831" t="s">
        <v>830</v>
      </c>
      <c r="C831" s="32">
        <v>1100123766</v>
      </c>
      <c r="D831" s="32">
        <v>1100123766</v>
      </c>
      <c r="E831" s="32">
        <v>45208852</v>
      </c>
      <c r="F831" s="32">
        <f>_xlfn.IFNA(VLOOKUP($A831,'311 &amp; 313 expiration'!A:C,2,FALSE),0)</f>
        <v>0</v>
      </c>
      <c r="G831" s="32">
        <f>_xlfn.IFNA(VLOOKUP($A831,'311 &amp; 313 expiration'!A:C,3,FALSE),0)</f>
        <v>0</v>
      </c>
      <c r="H831" s="33">
        <v>0.74160000000000004</v>
      </c>
      <c r="I831" s="33">
        <v>0.60330000000000006</v>
      </c>
      <c r="J831" s="33">
        <v>0.60330000000000006</v>
      </c>
      <c r="K831" s="33">
        <f t="shared" si="24"/>
        <v>0</v>
      </c>
      <c r="L831" s="33">
        <f t="shared" si="25"/>
        <v>0.74160000000000004</v>
      </c>
      <c r="M831" s="33">
        <v>0.08</v>
      </c>
      <c r="N831" s="33">
        <v>5.8299999999999977E-2</v>
      </c>
      <c r="O831" s="33">
        <v>0</v>
      </c>
    </row>
    <row r="832" spans="1:15" x14ac:dyDescent="0.3">
      <c r="A832">
        <v>206901</v>
      </c>
      <c r="B832" t="s">
        <v>831</v>
      </c>
      <c r="C832" s="32">
        <v>820735841</v>
      </c>
      <c r="D832" s="32">
        <v>820735841</v>
      </c>
      <c r="E832" s="32">
        <v>43563844</v>
      </c>
      <c r="F832" s="32">
        <f>_xlfn.IFNA(VLOOKUP($A832,'311 &amp; 313 expiration'!A:C,2,FALSE),0)</f>
        <v>0</v>
      </c>
      <c r="G832" s="32">
        <f>_xlfn.IFNA(VLOOKUP($A832,'311 &amp; 313 expiration'!A:C,3,FALSE),0)</f>
        <v>0</v>
      </c>
      <c r="H832" s="33">
        <v>0.7389</v>
      </c>
      <c r="I832" s="33">
        <v>0.56890000000000007</v>
      </c>
      <c r="J832" s="33">
        <v>0.56890000000000007</v>
      </c>
      <c r="K832" s="33">
        <f t="shared" si="24"/>
        <v>0</v>
      </c>
      <c r="L832" s="33">
        <f t="shared" si="25"/>
        <v>0.7389</v>
      </c>
      <c r="M832" s="33">
        <v>0.08</v>
      </c>
      <c r="N832" s="33">
        <v>8.9999999999999927E-2</v>
      </c>
      <c r="O832" s="33">
        <v>0</v>
      </c>
    </row>
    <row r="833" spans="1:15" x14ac:dyDescent="0.3">
      <c r="A833">
        <v>206902</v>
      </c>
      <c r="B833" t="s">
        <v>832</v>
      </c>
      <c r="C833" s="32">
        <v>206307974</v>
      </c>
      <c r="D833" s="32">
        <v>206307974</v>
      </c>
      <c r="E833" s="32">
        <v>11616774</v>
      </c>
      <c r="F833" s="32">
        <f>_xlfn.IFNA(VLOOKUP($A833,'311 &amp; 313 expiration'!A:C,2,FALSE),0)</f>
        <v>0</v>
      </c>
      <c r="G833" s="32">
        <f>_xlfn.IFNA(VLOOKUP($A833,'311 &amp; 313 expiration'!A:C,3,FALSE),0)</f>
        <v>0</v>
      </c>
      <c r="H833" s="33">
        <v>0.72740000000000005</v>
      </c>
      <c r="I833" s="33">
        <v>0.6169</v>
      </c>
      <c r="J833" s="33">
        <v>0.6169</v>
      </c>
      <c r="K833" s="33">
        <f t="shared" si="24"/>
        <v>0</v>
      </c>
      <c r="L833" s="33">
        <f t="shared" si="25"/>
        <v>0.72740000000000005</v>
      </c>
      <c r="M833" s="33">
        <v>0.08</v>
      </c>
      <c r="N833" s="33">
        <v>3.0500000000000041E-2</v>
      </c>
      <c r="O833" s="33">
        <v>0</v>
      </c>
    </row>
    <row r="834" spans="1:15" x14ac:dyDescent="0.3">
      <c r="A834">
        <v>206903</v>
      </c>
      <c r="B834" t="s">
        <v>833</v>
      </c>
      <c r="C834" s="32">
        <v>101169479</v>
      </c>
      <c r="D834" s="32">
        <v>101169479</v>
      </c>
      <c r="E834" s="32">
        <v>8031082</v>
      </c>
      <c r="F834" s="32">
        <f>_xlfn.IFNA(VLOOKUP($A834,'311 &amp; 313 expiration'!A:C,2,FALSE),0)</f>
        <v>0</v>
      </c>
      <c r="G834" s="32">
        <f>_xlfn.IFNA(VLOOKUP($A834,'311 &amp; 313 expiration'!A:C,3,FALSE),0)</f>
        <v>0</v>
      </c>
      <c r="H834" s="33">
        <v>0.76660000000000006</v>
      </c>
      <c r="I834" s="33">
        <v>0.62830000000000008</v>
      </c>
      <c r="J834" s="33">
        <v>0.62830000000000008</v>
      </c>
      <c r="K834" s="33">
        <f t="shared" si="24"/>
        <v>0</v>
      </c>
      <c r="L834" s="33">
        <f t="shared" si="25"/>
        <v>0.76660000000000006</v>
      </c>
      <c r="M834" s="33">
        <v>0.08</v>
      </c>
      <c r="N834" s="33">
        <v>5.8299999999999977E-2</v>
      </c>
      <c r="O834" s="33">
        <v>0</v>
      </c>
    </row>
    <row r="835" spans="1:15" x14ac:dyDescent="0.3">
      <c r="A835">
        <v>207901</v>
      </c>
      <c r="B835" t="s">
        <v>834</v>
      </c>
      <c r="C835" s="32">
        <v>461913363</v>
      </c>
      <c r="D835" s="32">
        <v>459835974</v>
      </c>
      <c r="E835" s="32">
        <v>18132090</v>
      </c>
      <c r="F835" s="32">
        <f>_xlfn.IFNA(VLOOKUP($A835,'311 &amp; 313 expiration'!A:C,2,FALSE),0)</f>
        <v>0</v>
      </c>
      <c r="G835" s="32">
        <f>_xlfn.IFNA(VLOOKUP($A835,'311 &amp; 313 expiration'!A:C,3,FALSE),0)</f>
        <v>0</v>
      </c>
      <c r="H835" s="33">
        <v>0.75590000000000002</v>
      </c>
      <c r="I835" s="33">
        <v>0.62319999999999998</v>
      </c>
      <c r="J835" s="33">
        <v>0.62319999999999998</v>
      </c>
      <c r="K835" s="33">
        <f t="shared" ref="K835:K898" si="26">J835-I835</f>
        <v>0</v>
      </c>
      <c r="L835" s="33">
        <f t="shared" ref="L835:L898" si="27">H835-K835</f>
        <v>0.75590000000000002</v>
      </c>
      <c r="M835" s="33">
        <v>0.08</v>
      </c>
      <c r="N835" s="33">
        <v>5.2700000000000038E-2</v>
      </c>
      <c r="O835" s="33">
        <v>0</v>
      </c>
    </row>
    <row r="836" spans="1:15" x14ac:dyDescent="0.3">
      <c r="A836">
        <v>208901</v>
      </c>
      <c r="B836" t="s">
        <v>835</v>
      </c>
      <c r="C836" s="32">
        <v>550329174</v>
      </c>
      <c r="D836" s="32">
        <v>550329174</v>
      </c>
      <c r="E836" s="32">
        <v>8250696</v>
      </c>
      <c r="F836" s="32">
        <f>_xlfn.IFNA(VLOOKUP($A836,'311 &amp; 313 expiration'!A:C,2,FALSE),0)</f>
        <v>0</v>
      </c>
      <c r="G836" s="32">
        <f>_xlfn.IFNA(VLOOKUP($A836,'311 &amp; 313 expiration'!A:C,3,FALSE),0)</f>
        <v>0</v>
      </c>
      <c r="H836" s="33">
        <v>0.66690000000000005</v>
      </c>
      <c r="I836" s="33">
        <v>0.6169</v>
      </c>
      <c r="J836" s="33">
        <v>0.6169</v>
      </c>
      <c r="K836" s="33">
        <f t="shared" si="26"/>
        <v>0</v>
      </c>
      <c r="L836" s="33">
        <f t="shared" si="27"/>
        <v>0.66690000000000005</v>
      </c>
      <c r="M836" s="33">
        <v>5.0000000000000044E-2</v>
      </c>
      <c r="N836" s="33">
        <v>0</v>
      </c>
      <c r="O836" s="33">
        <v>0</v>
      </c>
    </row>
    <row r="837" spans="1:15" x14ac:dyDescent="0.3">
      <c r="A837">
        <v>208902</v>
      </c>
      <c r="B837" t="s">
        <v>836</v>
      </c>
      <c r="C837" s="32">
        <v>2829114998</v>
      </c>
      <c r="D837" s="32">
        <v>2829114998</v>
      </c>
      <c r="E837" s="32">
        <v>134230142</v>
      </c>
      <c r="F837" s="32">
        <f>_xlfn.IFNA(VLOOKUP($A837,'311 &amp; 313 expiration'!A:C,2,FALSE),0)</f>
        <v>0</v>
      </c>
      <c r="G837" s="32">
        <f>_xlfn.IFNA(VLOOKUP($A837,'311 &amp; 313 expiration'!A:C,3,FALSE),0)</f>
        <v>0</v>
      </c>
      <c r="H837" s="33">
        <v>0.68220000000000003</v>
      </c>
      <c r="I837" s="33">
        <v>0.63219999999999998</v>
      </c>
      <c r="J837" s="33">
        <v>0.63219999999999998</v>
      </c>
      <c r="K837" s="33">
        <f t="shared" si="26"/>
        <v>0</v>
      </c>
      <c r="L837" s="33">
        <f t="shared" si="27"/>
        <v>0.68220000000000003</v>
      </c>
      <c r="M837" s="33">
        <v>5.0000000000000044E-2</v>
      </c>
      <c r="N837" s="33">
        <v>0</v>
      </c>
      <c r="O837" s="33">
        <v>0</v>
      </c>
    </row>
    <row r="838" spans="1:15" x14ac:dyDescent="0.3">
      <c r="A838">
        <v>208903</v>
      </c>
      <c r="B838" t="s">
        <v>837</v>
      </c>
      <c r="C838" s="32">
        <v>159833051</v>
      </c>
      <c r="D838" s="32">
        <v>159833051</v>
      </c>
      <c r="E838" s="32">
        <v>9701692</v>
      </c>
      <c r="F838" s="32">
        <f>_xlfn.IFNA(VLOOKUP($A838,'311 &amp; 313 expiration'!A:C,2,FALSE),0)</f>
        <v>0</v>
      </c>
      <c r="G838" s="32">
        <f>_xlfn.IFNA(VLOOKUP($A838,'311 &amp; 313 expiration'!A:C,3,FALSE),0)</f>
        <v>0</v>
      </c>
      <c r="H838" s="33">
        <v>0.66690000000000005</v>
      </c>
      <c r="I838" s="33">
        <v>0.6169</v>
      </c>
      <c r="J838" s="33">
        <v>0.6169</v>
      </c>
      <c r="K838" s="33">
        <f t="shared" si="26"/>
        <v>0</v>
      </c>
      <c r="L838" s="33">
        <f t="shared" si="27"/>
        <v>0.66690000000000005</v>
      </c>
      <c r="M838" s="33">
        <v>5.0000000000000044E-2</v>
      </c>
      <c r="N838" s="33">
        <v>0</v>
      </c>
      <c r="O838" s="33">
        <v>0</v>
      </c>
    </row>
    <row r="839" spans="1:15" x14ac:dyDescent="0.3">
      <c r="A839">
        <v>209901</v>
      </c>
      <c r="B839" t="s">
        <v>838</v>
      </c>
      <c r="C839" s="32">
        <v>329070768</v>
      </c>
      <c r="D839" s="32">
        <v>329070768</v>
      </c>
      <c r="E839" s="32">
        <v>29050752</v>
      </c>
      <c r="F839" s="32">
        <f>_xlfn.IFNA(VLOOKUP($A839,'311 &amp; 313 expiration'!A:C,2,FALSE),0)</f>
        <v>0</v>
      </c>
      <c r="G839" s="32">
        <f>_xlfn.IFNA(VLOOKUP($A839,'311 &amp; 313 expiration'!A:C,3,FALSE),0)</f>
        <v>0</v>
      </c>
      <c r="H839" s="33">
        <v>0.68220000000000003</v>
      </c>
      <c r="I839" s="33">
        <v>0.63219999999999998</v>
      </c>
      <c r="J839" s="33">
        <v>0.63219999999999998</v>
      </c>
      <c r="K839" s="33">
        <f t="shared" si="26"/>
        <v>0</v>
      </c>
      <c r="L839" s="33">
        <f t="shared" si="27"/>
        <v>0.68220000000000003</v>
      </c>
      <c r="M839" s="33">
        <v>5.0000000000000044E-2</v>
      </c>
      <c r="N839" s="33">
        <v>0</v>
      </c>
      <c r="O839" s="33">
        <v>0</v>
      </c>
    </row>
    <row r="840" spans="1:15" x14ac:dyDescent="0.3">
      <c r="A840">
        <v>209902</v>
      </c>
      <c r="B840" t="s">
        <v>839</v>
      </c>
      <c r="C840" s="32">
        <v>92437619</v>
      </c>
      <c r="D840" s="32">
        <v>92437619</v>
      </c>
      <c r="E840" s="32">
        <v>3234894</v>
      </c>
      <c r="F840" s="32">
        <f>_xlfn.IFNA(VLOOKUP($A840,'311 &amp; 313 expiration'!A:C,2,FALSE),0)</f>
        <v>0</v>
      </c>
      <c r="G840" s="32">
        <f>_xlfn.IFNA(VLOOKUP($A840,'311 &amp; 313 expiration'!A:C,3,FALSE),0)</f>
        <v>0</v>
      </c>
      <c r="H840" s="33">
        <v>0.66160000000000008</v>
      </c>
      <c r="I840" s="33">
        <v>0.61160000000000003</v>
      </c>
      <c r="J840" s="33">
        <v>0.61160000000000003</v>
      </c>
      <c r="K840" s="33">
        <f t="shared" si="26"/>
        <v>0</v>
      </c>
      <c r="L840" s="33">
        <f t="shared" si="27"/>
        <v>0.66160000000000008</v>
      </c>
      <c r="M840" s="33">
        <v>5.0000000000000044E-2</v>
      </c>
      <c r="N840" s="33">
        <v>0</v>
      </c>
      <c r="O840" s="33">
        <v>0</v>
      </c>
    </row>
    <row r="841" spans="1:15" x14ac:dyDescent="0.3">
      <c r="A841">
        <v>210901</v>
      </c>
      <c r="B841" t="s">
        <v>840</v>
      </c>
      <c r="C841" s="32">
        <v>714545448</v>
      </c>
      <c r="D841" s="32">
        <v>699443701</v>
      </c>
      <c r="E841" s="32">
        <v>107676424</v>
      </c>
      <c r="F841" s="32">
        <f>_xlfn.IFNA(VLOOKUP($A841,'311 &amp; 313 expiration'!A:C,2,FALSE),0)</f>
        <v>0</v>
      </c>
      <c r="G841" s="32">
        <f>_xlfn.IFNA(VLOOKUP($A841,'311 &amp; 313 expiration'!A:C,3,FALSE),0)</f>
        <v>0</v>
      </c>
      <c r="H841" s="33">
        <v>0.75750000000000006</v>
      </c>
      <c r="I841" s="33">
        <v>0.61920000000000008</v>
      </c>
      <c r="J841" s="33">
        <v>0.61920000000000008</v>
      </c>
      <c r="K841" s="33">
        <f t="shared" si="26"/>
        <v>0</v>
      </c>
      <c r="L841" s="33">
        <f t="shared" si="27"/>
        <v>0.75750000000000006</v>
      </c>
      <c r="M841" s="33">
        <v>0.08</v>
      </c>
      <c r="N841" s="33">
        <v>5.8299999999999977E-2</v>
      </c>
      <c r="O841" s="33">
        <v>0</v>
      </c>
    </row>
    <row r="842" spans="1:15" x14ac:dyDescent="0.3">
      <c r="A842">
        <v>210902</v>
      </c>
      <c r="B842" t="s">
        <v>841</v>
      </c>
      <c r="C842" s="32">
        <v>329453437</v>
      </c>
      <c r="D842" s="32">
        <v>323018163</v>
      </c>
      <c r="E842" s="32">
        <v>43917266</v>
      </c>
      <c r="F842" s="32">
        <f>_xlfn.IFNA(VLOOKUP($A842,'311 &amp; 313 expiration'!A:C,2,FALSE),0)</f>
        <v>0</v>
      </c>
      <c r="G842" s="32">
        <f>_xlfn.IFNA(VLOOKUP($A842,'311 &amp; 313 expiration'!A:C,3,FALSE),0)</f>
        <v>0</v>
      </c>
      <c r="H842" s="33">
        <v>0.75750000000000006</v>
      </c>
      <c r="I842" s="33">
        <v>0.61920000000000008</v>
      </c>
      <c r="J842" s="33">
        <v>0.61920000000000008</v>
      </c>
      <c r="K842" s="33">
        <f t="shared" si="26"/>
        <v>0</v>
      </c>
      <c r="L842" s="33">
        <f t="shared" si="27"/>
        <v>0.75750000000000006</v>
      </c>
      <c r="M842" s="33">
        <v>0.08</v>
      </c>
      <c r="N842" s="33">
        <v>5.8299999999999977E-2</v>
      </c>
      <c r="O842" s="33">
        <v>0</v>
      </c>
    </row>
    <row r="843" spans="1:15" x14ac:dyDescent="0.3">
      <c r="A843">
        <v>210903</v>
      </c>
      <c r="B843" t="s">
        <v>842</v>
      </c>
      <c r="C843" s="32">
        <v>364821263</v>
      </c>
      <c r="D843" s="32">
        <v>364821263</v>
      </c>
      <c r="E843" s="32">
        <v>28918426</v>
      </c>
      <c r="F843" s="32">
        <f>_xlfn.IFNA(VLOOKUP($A843,'311 &amp; 313 expiration'!A:C,2,FALSE),0)</f>
        <v>0</v>
      </c>
      <c r="G843" s="32">
        <f>_xlfn.IFNA(VLOOKUP($A843,'311 &amp; 313 expiration'!A:C,3,FALSE),0)</f>
        <v>0</v>
      </c>
      <c r="H843" s="33">
        <v>0.66830000000000001</v>
      </c>
      <c r="I843" s="33">
        <v>0.56890000000000007</v>
      </c>
      <c r="J843" s="33">
        <v>0.56890000000000007</v>
      </c>
      <c r="K843" s="33">
        <f t="shared" si="26"/>
        <v>0</v>
      </c>
      <c r="L843" s="33">
        <f t="shared" si="27"/>
        <v>0.66830000000000001</v>
      </c>
      <c r="M843" s="33">
        <v>0.08</v>
      </c>
      <c r="N843" s="33">
        <v>1.9399999999999931E-2</v>
      </c>
      <c r="O843" s="33">
        <v>0</v>
      </c>
    </row>
    <row r="844" spans="1:15" x14ac:dyDescent="0.3">
      <c r="A844">
        <v>210904</v>
      </c>
      <c r="B844" t="s">
        <v>843</v>
      </c>
      <c r="C844" s="32">
        <v>145529543</v>
      </c>
      <c r="D844" s="32">
        <v>145529543</v>
      </c>
      <c r="E844" s="32">
        <v>14087282</v>
      </c>
      <c r="F844" s="32">
        <f>_xlfn.IFNA(VLOOKUP($A844,'311 &amp; 313 expiration'!A:C,2,FALSE),0)</f>
        <v>0</v>
      </c>
      <c r="G844" s="32">
        <f>_xlfn.IFNA(VLOOKUP($A844,'311 &amp; 313 expiration'!A:C,3,FALSE),0)</f>
        <v>0</v>
      </c>
      <c r="H844" s="33">
        <v>0.69480000000000008</v>
      </c>
      <c r="I844" s="33">
        <v>0.61480000000000001</v>
      </c>
      <c r="J844" s="33">
        <v>0.61480000000000001</v>
      </c>
      <c r="K844" s="33">
        <f t="shared" si="26"/>
        <v>0</v>
      </c>
      <c r="L844" s="33">
        <f t="shared" si="27"/>
        <v>0.69480000000000008</v>
      </c>
      <c r="M844" s="33">
        <v>0.08</v>
      </c>
      <c r="N844" s="33">
        <v>6.9388939039072284E-17</v>
      </c>
      <c r="O844" s="33">
        <v>0</v>
      </c>
    </row>
    <row r="845" spans="1:15" x14ac:dyDescent="0.3">
      <c r="A845">
        <v>210905</v>
      </c>
      <c r="B845" t="s">
        <v>844</v>
      </c>
      <c r="C845" s="32">
        <v>195882771</v>
      </c>
      <c r="D845" s="32">
        <v>191395776</v>
      </c>
      <c r="E845" s="32">
        <v>35488994</v>
      </c>
      <c r="F845" s="32">
        <f>_xlfn.IFNA(VLOOKUP($A845,'311 &amp; 313 expiration'!A:C,2,FALSE),0)</f>
        <v>0</v>
      </c>
      <c r="G845" s="32">
        <f>_xlfn.IFNA(VLOOKUP($A845,'311 &amp; 313 expiration'!A:C,3,FALSE),0)</f>
        <v>0</v>
      </c>
      <c r="H845" s="33">
        <v>0.7248</v>
      </c>
      <c r="I845" s="33">
        <v>0.58650000000000002</v>
      </c>
      <c r="J845" s="33">
        <v>0.58650000000000002</v>
      </c>
      <c r="K845" s="33">
        <f t="shared" si="26"/>
        <v>0</v>
      </c>
      <c r="L845" s="33">
        <f t="shared" si="27"/>
        <v>0.7248</v>
      </c>
      <c r="M845" s="33">
        <v>0.08</v>
      </c>
      <c r="N845" s="33">
        <v>5.8299999999999977E-2</v>
      </c>
      <c r="O845" s="33">
        <v>0</v>
      </c>
    </row>
    <row r="846" spans="1:15" x14ac:dyDescent="0.3">
      <c r="A846">
        <v>210906</v>
      </c>
      <c r="B846" t="s">
        <v>845</v>
      </c>
      <c r="C846" s="32">
        <v>36598089</v>
      </c>
      <c r="D846" s="32">
        <v>36598089</v>
      </c>
      <c r="E846" s="32">
        <v>4031650</v>
      </c>
      <c r="F846" s="32">
        <f>_xlfn.IFNA(VLOOKUP($A846,'311 &amp; 313 expiration'!A:C,2,FALSE),0)</f>
        <v>0</v>
      </c>
      <c r="G846" s="32">
        <f>_xlfn.IFNA(VLOOKUP($A846,'311 &amp; 313 expiration'!A:C,3,FALSE),0)</f>
        <v>0</v>
      </c>
      <c r="H846" s="33">
        <v>0.75750000000000006</v>
      </c>
      <c r="I846" s="33">
        <v>0.61920000000000008</v>
      </c>
      <c r="J846" s="33">
        <v>0.61920000000000008</v>
      </c>
      <c r="K846" s="33">
        <f t="shared" si="26"/>
        <v>0</v>
      </c>
      <c r="L846" s="33">
        <f t="shared" si="27"/>
        <v>0.75750000000000006</v>
      </c>
      <c r="M846" s="33">
        <v>0.08</v>
      </c>
      <c r="N846" s="33">
        <v>5.8299999999999977E-2</v>
      </c>
      <c r="O846" s="33">
        <v>0</v>
      </c>
    </row>
    <row r="847" spans="1:15" x14ac:dyDescent="0.3">
      <c r="A847">
        <v>211901</v>
      </c>
      <c r="B847" t="s">
        <v>846</v>
      </c>
      <c r="C847" s="32">
        <v>144526153</v>
      </c>
      <c r="D847" s="32">
        <v>144526153</v>
      </c>
      <c r="E847" s="32">
        <v>3249164</v>
      </c>
      <c r="F847" s="32">
        <f>_xlfn.IFNA(VLOOKUP($A847,'311 &amp; 313 expiration'!A:C,2,FALSE),0)</f>
        <v>0</v>
      </c>
      <c r="G847" s="32">
        <f>_xlfn.IFNA(VLOOKUP($A847,'311 &amp; 313 expiration'!A:C,3,FALSE),0)</f>
        <v>0</v>
      </c>
      <c r="H847" s="33">
        <v>0.66920000000000002</v>
      </c>
      <c r="I847" s="33">
        <v>0.61920000000000008</v>
      </c>
      <c r="J847" s="33">
        <v>0.61920000000000008</v>
      </c>
      <c r="K847" s="33">
        <f t="shared" si="26"/>
        <v>0</v>
      </c>
      <c r="L847" s="33">
        <f t="shared" si="27"/>
        <v>0.66920000000000002</v>
      </c>
      <c r="M847" s="33">
        <v>4.9999999999999933E-2</v>
      </c>
      <c r="N847" s="33">
        <v>0</v>
      </c>
      <c r="O847" s="33">
        <v>0</v>
      </c>
    </row>
    <row r="848" spans="1:15" x14ac:dyDescent="0.3">
      <c r="A848">
        <v>211902</v>
      </c>
      <c r="B848" t="s">
        <v>847</v>
      </c>
      <c r="C848" s="32">
        <v>626242031</v>
      </c>
      <c r="D848" s="32">
        <v>626242031</v>
      </c>
      <c r="E848" s="32">
        <v>19511626</v>
      </c>
      <c r="F848" s="32">
        <f>_xlfn.IFNA(VLOOKUP($A848,'311 &amp; 313 expiration'!A:C,2,FALSE),0)</f>
        <v>0</v>
      </c>
      <c r="G848" s="32">
        <f>_xlfn.IFNA(VLOOKUP($A848,'311 &amp; 313 expiration'!A:C,3,FALSE),0)</f>
        <v>0</v>
      </c>
      <c r="H848" s="33">
        <v>0.71750000000000003</v>
      </c>
      <c r="I848" s="33">
        <v>0.57920000000000005</v>
      </c>
      <c r="J848" s="33">
        <v>0.57920000000000005</v>
      </c>
      <c r="K848" s="33">
        <f t="shared" si="26"/>
        <v>0</v>
      </c>
      <c r="L848" s="33">
        <f t="shared" si="27"/>
        <v>0.71750000000000003</v>
      </c>
      <c r="M848" s="33">
        <v>0.08</v>
      </c>
      <c r="N848" s="33">
        <v>5.8299999999999977E-2</v>
      </c>
      <c r="O848" s="33">
        <v>0</v>
      </c>
    </row>
    <row r="849" spans="1:15" x14ac:dyDescent="0.3">
      <c r="A849">
        <v>212901</v>
      </c>
      <c r="B849" t="s">
        <v>848</v>
      </c>
      <c r="C849" s="32">
        <v>534284154</v>
      </c>
      <c r="D849" s="32">
        <v>481089661</v>
      </c>
      <c r="E849" s="32">
        <v>190805828</v>
      </c>
      <c r="F849" s="32">
        <f>_xlfn.IFNA(VLOOKUP($A849,'311 &amp; 313 expiration'!A:C,2,FALSE),0)</f>
        <v>0</v>
      </c>
      <c r="G849" s="32">
        <f>_xlfn.IFNA(VLOOKUP($A849,'311 &amp; 313 expiration'!A:C,3,FALSE),0)</f>
        <v>0</v>
      </c>
      <c r="H849" s="33">
        <v>0.74530000000000007</v>
      </c>
      <c r="I849" s="33">
        <v>0.60699999999999998</v>
      </c>
      <c r="J849" s="33">
        <v>0.60699999999999998</v>
      </c>
      <c r="K849" s="33">
        <f t="shared" si="26"/>
        <v>0</v>
      </c>
      <c r="L849" s="33">
        <f t="shared" si="27"/>
        <v>0.74530000000000007</v>
      </c>
      <c r="M849" s="33">
        <v>0.08</v>
      </c>
      <c r="N849" s="33">
        <v>5.8300000000000088E-2</v>
      </c>
      <c r="O849" s="33">
        <v>0</v>
      </c>
    </row>
    <row r="850" spans="1:15" x14ac:dyDescent="0.3">
      <c r="A850">
        <v>212902</v>
      </c>
      <c r="B850" t="s">
        <v>849</v>
      </c>
      <c r="C850" s="32">
        <v>1746732883</v>
      </c>
      <c r="D850" s="32">
        <v>1746732883</v>
      </c>
      <c r="E850" s="32">
        <v>318727740</v>
      </c>
      <c r="F850" s="32">
        <f>_xlfn.IFNA(VLOOKUP($A850,'311 &amp; 313 expiration'!A:C,2,FALSE),0)</f>
        <v>0</v>
      </c>
      <c r="G850" s="32">
        <f>_xlfn.IFNA(VLOOKUP($A850,'311 &amp; 313 expiration'!A:C,3,FALSE),0)</f>
        <v>0</v>
      </c>
      <c r="H850" s="33">
        <v>0.74690000000000001</v>
      </c>
      <c r="I850" s="33">
        <v>0.6169</v>
      </c>
      <c r="J850" s="33">
        <v>0.6169</v>
      </c>
      <c r="K850" s="33">
        <f t="shared" si="26"/>
        <v>0</v>
      </c>
      <c r="L850" s="33">
        <f t="shared" si="27"/>
        <v>0.74690000000000001</v>
      </c>
      <c r="M850" s="33">
        <v>0.08</v>
      </c>
      <c r="N850" s="33">
        <v>0.05</v>
      </c>
      <c r="O850" s="33">
        <v>0</v>
      </c>
    </row>
    <row r="851" spans="1:15" x14ac:dyDescent="0.3">
      <c r="A851">
        <v>212903</v>
      </c>
      <c r="B851" t="s">
        <v>850</v>
      </c>
      <c r="C851" s="32">
        <v>2409527945</v>
      </c>
      <c r="D851" s="32">
        <v>2409527945</v>
      </c>
      <c r="E851" s="32">
        <v>475962000</v>
      </c>
      <c r="F851" s="32">
        <f>_xlfn.IFNA(VLOOKUP($A851,'311 &amp; 313 expiration'!A:C,2,FALSE),0)</f>
        <v>0</v>
      </c>
      <c r="G851" s="32">
        <f>_xlfn.IFNA(VLOOKUP($A851,'311 &amp; 313 expiration'!A:C,3,FALSE),0)</f>
        <v>0</v>
      </c>
      <c r="H851" s="33">
        <v>0.75690000000000002</v>
      </c>
      <c r="I851" s="33">
        <v>0.6169</v>
      </c>
      <c r="J851" s="33">
        <v>0.6169</v>
      </c>
      <c r="K851" s="33">
        <f t="shared" si="26"/>
        <v>0</v>
      </c>
      <c r="L851" s="33">
        <f t="shared" si="27"/>
        <v>0.75690000000000002</v>
      </c>
      <c r="M851" s="33">
        <v>0.08</v>
      </c>
      <c r="N851" s="33">
        <v>6.0000000000000012E-2</v>
      </c>
      <c r="O851" s="33">
        <v>0</v>
      </c>
    </row>
    <row r="852" spans="1:15" x14ac:dyDescent="0.3">
      <c r="A852">
        <v>212904</v>
      </c>
      <c r="B852" t="s">
        <v>851</v>
      </c>
      <c r="C852" s="32">
        <v>498968843</v>
      </c>
      <c r="D852" s="32">
        <v>498968843</v>
      </c>
      <c r="E852" s="32">
        <v>73423902</v>
      </c>
      <c r="F852" s="32">
        <f>_xlfn.IFNA(VLOOKUP($A852,'311 &amp; 313 expiration'!A:C,2,FALSE),0)</f>
        <v>0</v>
      </c>
      <c r="G852" s="32">
        <f>_xlfn.IFNA(VLOOKUP($A852,'311 &amp; 313 expiration'!A:C,3,FALSE),0)</f>
        <v>0</v>
      </c>
      <c r="H852" s="33">
        <v>0.74220000000000008</v>
      </c>
      <c r="I852" s="33">
        <v>0.60389999999999999</v>
      </c>
      <c r="J852" s="33">
        <v>0.60389999999999999</v>
      </c>
      <c r="K852" s="33">
        <f t="shared" si="26"/>
        <v>0</v>
      </c>
      <c r="L852" s="33">
        <f t="shared" si="27"/>
        <v>0.74220000000000008</v>
      </c>
      <c r="M852" s="33">
        <v>0.08</v>
      </c>
      <c r="N852" s="33">
        <v>5.8300000000000088E-2</v>
      </c>
      <c r="O852" s="33">
        <v>0</v>
      </c>
    </row>
    <row r="853" spans="1:15" x14ac:dyDescent="0.3">
      <c r="A853">
        <v>212905</v>
      </c>
      <c r="B853" t="s">
        <v>852</v>
      </c>
      <c r="C853" s="32">
        <v>13174840512</v>
      </c>
      <c r="D853" s="32">
        <v>13174840512</v>
      </c>
      <c r="E853" s="32">
        <v>1672814266</v>
      </c>
      <c r="F853" s="32">
        <f>_xlfn.IFNA(VLOOKUP($A853,'311 &amp; 313 expiration'!A:C,2,FALSE),0)</f>
        <v>0</v>
      </c>
      <c r="G853" s="32">
        <f>_xlfn.IFNA(VLOOKUP($A853,'311 &amp; 313 expiration'!A:C,3,FALSE),0)</f>
        <v>0</v>
      </c>
      <c r="H853" s="33">
        <v>0.65</v>
      </c>
      <c r="I853" s="33">
        <v>0.6</v>
      </c>
      <c r="J853" s="33">
        <v>0.6</v>
      </c>
      <c r="K853" s="33">
        <f t="shared" si="26"/>
        <v>0</v>
      </c>
      <c r="L853" s="33">
        <f t="shared" si="27"/>
        <v>0.65</v>
      </c>
      <c r="M853" s="33">
        <v>5.0000000000000044E-2</v>
      </c>
      <c r="N853" s="33">
        <v>0</v>
      </c>
      <c r="O853" s="33">
        <v>0</v>
      </c>
    </row>
    <row r="854" spans="1:15" x14ac:dyDescent="0.3">
      <c r="A854">
        <v>212906</v>
      </c>
      <c r="B854" t="s">
        <v>853</v>
      </c>
      <c r="C854" s="32">
        <v>3078533585</v>
      </c>
      <c r="D854" s="32">
        <v>3078533585</v>
      </c>
      <c r="E854" s="32">
        <v>498778534</v>
      </c>
      <c r="F854" s="32">
        <f>_xlfn.IFNA(VLOOKUP($A854,'311 &amp; 313 expiration'!A:C,2,FALSE),0)</f>
        <v>0</v>
      </c>
      <c r="G854" s="32">
        <f>_xlfn.IFNA(VLOOKUP($A854,'311 &amp; 313 expiration'!A:C,3,FALSE),0)</f>
        <v>0</v>
      </c>
      <c r="H854" s="33">
        <v>0.78690000000000004</v>
      </c>
      <c r="I854" s="33">
        <v>0.6169</v>
      </c>
      <c r="J854" s="33">
        <v>0.6169</v>
      </c>
      <c r="K854" s="33">
        <f t="shared" si="26"/>
        <v>0</v>
      </c>
      <c r="L854" s="33">
        <f t="shared" si="27"/>
        <v>0.78690000000000004</v>
      </c>
      <c r="M854" s="33">
        <v>0.08</v>
      </c>
      <c r="N854" s="33">
        <v>0.09</v>
      </c>
      <c r="O854" s="33">
        <v>2.7755575615628914E-17</v>
      </c>
    </row>
    <row r="855" spans="1:15" x14ac:dyDescent="0.3">
      <c r="A855">
        <v>212909</v>
      </c>
      <c r="B855" t="s">
        <v>854</v>
      </c>
      <c r="C855" s="32">
        <v>1680650129</v>
      </c>
      <c r="D855" s="32">
        <v>1680650129</v>
      </c>
      <c r="E855" s="32">
        <v>288579974</v>
      </c>
      <c r="F855" s="32">
        <f>_xlfn.IFNA(VLOOKUP($A855,'311 &amp; 313 expiration'!A:C,2,FALSE),0)</f>
        <v>0</v>
      </c>
      <c r="G855" s="32">
        <f>_xlfn.IFNA(VLOOKUP($A855,'311 &amp; 313 expiration'!A:C,3,FALSE),0)</f>
        <v>0</v>
      </c>
      <c r="H855" s="33">
        <v>0.69290000000000007</v>
      </c>
      <c r="I855" s="33">
        <v>0.58700000000000008</v>
      </c>
      <c r="J855" s="33">
        <v>0.58700000000000008</v>
      </c>
      <c r="K855" s="33">
        <f t="shared" si="26"/>
        <v>0</v>
      </c>
      <c r="L855" s="33">
        <f t="shared" si="27"/>
        <v>0.69290000000000007</v>
      </c>
      <c r="M855" s="33">
        <v>0.08</v>
      </c>
      <c r="N855" s="33">
        <v>2.5899999999999992E-2</v>
      </c>
      <c r="O855" s="33">
        <v>0</v>
      </c>
    </row>
    <row r="856" spans="1:15" x14ac:dyDescent="0.3">
      <c r="A856">
        <v>212910</v>
      </c>
      <c r="B856" t="s">
        <v>855</v>
      </c>
      <c r="C856" s="32">
        <v>879250153</v>
      </c>
      <c r="D856" s="32">
        <v>879250153</v>
      </c>
      <c r="E856" s="32">
        <v>77274532</v>
      </c>
      <c r="F856" s="32">
        <f>_xlfn.IFNA(VLOOKUP($A856,'311 &amp; 313 expiration'!A:C,2,FALSE),0)</f>
        <v>0</v>
      </c>
      <c r="G856" s="32">
        <f>_xlfn.IFNA(VLOOKUP($A856,'311 &amp; 313 expiration'!A:C,3,FALSE),0)</f>
        <v>0</v>
      </c>
      <c r="H856" s="33">
        <v>0.64729999999999999</v>
      </c>
      <c r="I856" s="33">
        <v>0.59730000000000005</v>
      </c>
      <c r="J856" s="33">
        <v>0.59730000000000005</v>
      </c>
      <c r="K856" s="33">
        <f t="shared" si="26"/>
        <v>0</v>
      </c>
      <c r="L856" s="33">
        <f t="shared" si="27"/>
        <v>0.64729999999999999</v>
      </c>
      <c r="M856" s="33">
        <v>4.9999999999999933E-2</v>
      </c>
      <c r="N856" s="33">
        <v>0</v>
      </c>
      <c r="O856" s="33">
        <v>0</v>
      </c>
    </row>
    <row r="857" spans="1:15" x14ac:dyDescent="0.3">
      <c r="A857">
        <v>213901</v>
      </c>
      <c r="B857" t="s">
        <v>856</v>
      </c>
      <c r="C857" s="32">
        <v>4716364269</v>
      </c>
      <c r="D857" s="32">
        <v>4617870451</v>
      </c>
      <c r="E857" s="32">
        <v>360840056</v>
      </c>
      <c r="F857" s="32">
        <f>_xlfn.IFNA(VLOOKUP($A857,'311 &amp; 313 expiration'!A:C,2,FALSE),0)</f>
        <v>0</v>
      </c>
      <c r="G857" s="32">
        <f>_xlfn.IFNA(VLOOKUP($A857,'311 &amp; 313 expiration'!A:C,3,FALSE),0)</f>
        <v>0</v>
      </c>
      <c r="H857" s="33">
        <v>0.69169999999999998</v>
      </c>
      <c r="I857" s="33">
        <v>0.5917</v>
      </c>
      <c r="J857" s="33">
        <v>0.5917</v>
      </c>
      <c r="K857" s="33">
        <f t="shared" si="26"/>
        <v>0</v>
      </c>
      <c r="L857" s="33">
        <f t="shared" si="27"/>
        <v>0.69169999999999998</v>
      </c>
      <c r="M857" s="33">
        <v>0.08</v>
      </c>
      <c r="N857" s="33">
        <v>1.9999999999999976E-2</v>
      </c>
      <c r="O857" s="33">
        <v>0</v>
      </c>
    </row>
    <row r="858" spans="1:15" x14ac:dyDescent="0.3">
      <c r="A858">
        <v>214901</v>
      </c>
      <c r="B858" t="s">
        <v>857</v>
      </c>
      <c r="C858" s="32">
        <v>1820910762</v>
      </c>
      <c r="D858" s="32">
        <v>1820910762</v>
      </c>
      <c r="E858" s="32">
        <v>174076964</v>
      </c>
      <c r="F858" s="32">
        <f>_xlfn.IFNA(VLOOKUP($A858,'311 &amp; 313 expiration'!A:C,2,FALSE),0)</f>
        <v>0</v>
      </c>
      <c r="G858" s="32">
        <f>_xlfn.IFNA(VLOOKUP($A858,'311 &amp; 313 expiration'!A:C,3,FALSE),0)</f>
        <v>0</v>
      </c>
      <c r="H858" s="33">
        <v>0.69320000000000004</v>
      </c>
      <c r="I858" s="33">
        <v>0.61070000000000002</v>
      </c>
      <c r="J858" s="33">
        <v>0.61070000000000002</v>
      </c>
      <c r="K858" s="33">
        <f t="shared" si="26"/>
        <v>0</v>
      </c>
      <c r="L858" s="33">
        <f t="shared" si="27"/>
        <v>0.69320000000000004</v>
      </c>
      <c r="M858" s="33">
        <v>0.08</v>
      </c>
      <c r="N858" s="33">
        <v>2.5000000000000161E-3</v>
      </c>
      <c r="O858" s="33">
        <v>0</v>
      </c>
    </row>
    <row r="859" spans="1:15" x14ac:dyDescent="0.3">
      <c r="A859">
        <v>214902</v>
      </c>
      <c r="B859" t="s">
        <v>858</v>
      </c>
      <c r="C859" s="32">
        <v>160338142</v>
      </c>
      <c r="D859" s="32">
        <v>160338142</v>
      </c>
      <c r="E859" s="32">
        <v>2531058</v>
      </c>
      <c r="F859" s="32">
        <f>_xlfn.IFNA(VLOOKUP($A859,'311 &amp; 313 expiration'!A:C,2,FALSE),0)</f>
        <v>0</v>
      </c>
      <c r="G859" s="32">
        <f>_xlfn.IFNA(VLOOKUP($A859,'311 &amp; 313 expiration'!A:C,3,FALSE),0)</f>
        <v>0</v>
      </c>
      <c r="H859" s="33">
        <v>0.80220000000000002</v>
      </c>
      <c r="I859" s="33">
        <v>0.63219999999999998</v>
      </c>
      <c r="J859" s="33">
        <v>0.63219999999999998</v>
      </c>
      <c r="K859" s="33">
        <f t="shared" si="26"/>
        <v>0</v>
      </c>
      <c r="L859" s="33">
        <f t="shared" si="27"/>
        <v>0.80220000000000002</v>
      </c>
      <c r="M859" s="33">
        <v>0.08</v>
      </c>
      <c r="N859" s="33">
        <v>0.09</v>
      </c>
      <c r="O859" s="33">
        <v>2.7755575615628914E-17</v>
      </c>
    </row>
    <row r="860" spans="1:15" x14ac:dyDescent="0.3">
      <c r="A860">
        <v>214903</v>
      </c>
      <c r="B860" t="s">
        <v>859</v>
      </c>
      <c r="C860" s="32">
        <v>1031341052</v>
      </c>
      <c r="D860" s="32">
        <v>1031341052</v>
      </c>
      <c r="E860" s="32">
        <v>60839128</v>
      </c>
      <c r="F860" s="32">
        <f>_xlfn.IFNA(VLOOKUP($A860,'311 &amp; 313 expiration'!A:C,2,FALSE),0)</f>
        <v>0</v>
      </c>
      <c r="G860" s="32">
        <f>_xlfn.IFNA(VLOOKUP($A860,'311 &amp; 313 expiration'!A:C,3,FALSE),0)</f>
        <v>0</v>
      </c>
      <c r="H860" s="33">
        <v>0.70720000000000005</v>
      </c>
      <c r="I860" s="33">
        <v>0.56890000000000007</v>
      </c>
      <c r="J860" s="33">
        <v>0.56890000000000007</v>
      </c>
      <c r="K860" s="33">
        <f t="shared" si="26"/>
        <v>0</v>
      </c>
      <c r="L860" s="33">
        <f t="shared" si="27"/>
        <v>0.70720000000000005</v>
      </c>
      <c r="M860" s="33">
        <v>0.08</v>
      </c>
      <c r="N860" s="33">
        <v>5.8299999999999977E-2</v>
      </c>
      <c r="O860" s="33">
        <v>0</v>
      </c>
    </row>
    <row r="861" spans="1:15" x14ac:dyDescent="0.3">
      <c r="A861">
        <v>215901</v>
      </c>
      <c r="B861" t="s">
        <v>860</v>
      </c>
      <c r="C861" s="32">
        <v>740507455</v>
      </c>
      <c r="D861" s="32">
        <v>740507455</v>
      </c>
      <c r="E861" s="32">
        <v>87258642</v>
      </c>
      <c r="F861" s="32">
        <f>_xlfn.IFNA(VLOOKUP($A861,'311 &amp; 313 expiration'!A:C,2,FALSE),0)</f>
        <v>0</v>
      </c>
      <c r="G861" s="32">
        <f>_xlfn.IFNA(VLOOKUP($A861,'311 &amp; 313 expiration'!A:C,3,FALSE),0)</f>
        <v>0</v>
      </c>
      <c r="H861" s="33">
        <v>0.75750000000000006</v>
      </c>
      <c r="I861" s="33">
        <v>0.61920000000000008</v>
      </c>
      <c r="J861" s="33">
        <v>0.61920000000000008</v>
      </c>
      <c r="K861" s="33">
        <f t="shared" si="26"/>
        <v>0</v>
      </c>
      <c r="L861" s="33">
        <f t="shared" si="27"/>
        <v>0.75750000000000006</v>
      </c>
      <c r="M861" s="33">
        <v>0.08</v>
      </c>
      <c r="N861" s="33">
        <v>5.8299999999999977E-2</v>
      </c>
      <c r="O861" s="33">
        <v>0</v>
      </c>
    </row>
    <row r="862" spans="1:15" x14ac:dyDescent="0.3">
      <c r="A862">
        <v>216901</v>
      </c>
      <c r="B862" t="s">
        <v>861</v>
      </c>
      <c r="C862" s="32">
        <v>925903904</v>
      </c>
      <c r="D862" s="32">
        <v>925903904</v>
      </c>
      <c r="E862" s="32">
        <v>7318126</v>
      </c>
      <c r="F862" s="32">
        <f>_xlfn.IFNA(VLOOKUP($A862,'311 &amp; 313 expiration'!A:C,2,FALSE),0)</f>
        <v>0</v>
      </c>
      <c r="G862" s="32">
        <f>_xlfn.IFNA(VLOOKUP($A862,'311 &amp; 313 expiration'!A:C,3,FALSE),0)</f>
        <v>0</v>
      </c>
      <c r="H862" s="33">
        <v>0.68220000000000003</v>
      </c>
      <c r="I862" s="33">
        <v>0.63219999999999998</v>
      </c>
      <c r="J862" s="33">
        <v>0.63219999999999998</v>
      </c>
      <c r="K862" s="33">
        <f t="shared" si="26"/>
        <v>0</v>
      </c>
      <c r="L862" s="33">
        <f t="shared" si="27"/>
        <v>0.68220000000000003</v>
      </c>
      <c r="M862" s="33">
        <v>5.0000000000000044E-2</v>
      </c>
      <c r="N862" s="33">
        <v>0</v>
      </c>
      <c r="O862" s="33">
        <v>0</v>
      </c>
    </row>
    <row r="863" spans="1:15" x14ac:dyDescent="0.3">
      <c r="A863">
        <v>217901</v>
      </c>
      <c r="B863" t="s">
        <v>862</v>
      </c>
      <c r="C863" s="32">
        <v>208692238</v>
      </c>
      <c r="D863" s="32">
        <v>208692238</v>
      </c>
      <c r="E863" s="32">
        <v>4458278</v>
      </c>
      <c r="F863" s="32">
        <f>_xlfn.IFNA(VLOOKUP($A863,'311 &amp; 313 expiration'!A:C,2,FALSE),0)</f>
        <v>0</v>
      </c>
      <c r="G863" s="32">
        <f>_xlfn.IFNA(VLOOKUP($A863,'311 &amp; 313 expiration'!A:C,3,FALSE),0)</f>
        <v>0</v>
      </c>
      <c r="H863" s="33">
        <v>0.68220000000000003</v>
      </c>
      <c r="I863" s="33">
        <v>0.63219999999999998</v>
      </c>
      <c r="J863" s="33">
        <v>0.63219999999999998</v>
      </c>
      <c r="K863" s="33">
        <f t="shared" si="26"/>
        <v>0</v>
      </c>
      <c r="L863" s="33">
        <f t="shared" si="27"/>
        <v>0.68220000000000003</v>
      </c>
      <c r="M863" s="33">
        <v>5.0000000000000044E-2</v>
      </c>
      <c r="N863" s="33">
        <v>0</v>
      </c>
      <c r="O863" s="33">
        <v>0</v>
      </c>
    </row>
    <row r="864" spans="1:15" x14ac:dyDescent="0.3">
      <c r="A864">
        <v>218901</v>
      </c>
      <c r="B864" t="s">
        <v>863</v>
      </c>
      <c r="C864" s="32">
        <v>691766717</v>
      </c>
      <c r="D864" s="32">
        <v>685661458</v>
      </c>
      <c r="E864" s="32">
        <v>42974504</v>
      </c>
      <c r="F864" s="32">
        <f>_xlfn.IFNA(VLOOKUP($A864,'311 &amp; 313 expiration'!A:C,2,FALSE),0)</f>
        <v>0</v>
      </c>
      <c r="G864" s="32">
        <f>_xlfn.IFNA(VLOOKUP($A864,'311 &amp; 313 expiration'!A:C,3,FALSE),0)</f>
        <v>0</v>
      </c>
      <c r="H864" s="33">
        <v>0.69220000000000004</v>
      </c>
      <c r="I864" s="33">
        <v>0.63219999999999998</v>
      </c>
      <c r="J864" s="33">
        <v>0.63219999999999998</v>
      </c>
      <c r="K864" s="33">
        <f t="shared" si="26"/>
        <v>0</v>
      </c>
      <c r="L864" s="33">
        <f t="shared" si="27"/>
        <v>0.69220000000000004</v>
      </c>
      <c r="M864" s="33">
        <v>6.0000000000000053E-2</v>
      </c>
      <c r="N864" s="33">
        <v>0</v>
      </c>
      <c r="O864" s="33">
        <v>0</v>
      </c>
    </row>
    <row r="865" spans="1:15" x14ac:dyDescent="0.3">
      <c r="A865">
        <v>219901</v>
      </c>
      <c r="B865" t="s">
        <v>864</v>
      </c>
      <c r="C865" s="32">
        <v>124670604</v>
      </c>
      <c r="D865" s="32">
        <v>124670604</v>
      </c>
      <c r="E865" s="32">
        <v>8100296</v>
      </c>
      <c r="F865" s="32">
        <f>_xlfn.IFNA(VLOOKUP($A865,'311 &amp; 313 expiration'!A:C,2,FALSE),0)</f>
        <v>0</v>
      </c>
      <c r="G865" s="32">
        <f>_xlfn.IFNA(VLOOKUP($A865,'311 &amp; 313 expiration'!A:C,3,FALSE),0)</f>
        <v>0</v>
      </c>
      <c r="H865" s="33">
        <v>0.78070000000000006</v>
      </c>
      <c r="I865" s="33">
        <v>0.61070000000000002</v>
      </c>
      <c r="J865" s="33">
        <v>0.61070000000000002</v>
      </c>
      <c r="K865" s="33">
        <f t="shared" si="26"/>
        <v>0</v>
      </c>
      <c r="L865" s="33">
        <f t="shared" si="27"/>
        <v>0.78070000000000006</v>
      </c>
      <c r="M865" s="33">
        <v>0.08</v>
      </c>
      <c r="N865" s="33">
        <v>0.09</v>
      </c>
      <c r="O865" s="33">
        <v>2.7755575615628914E-17</v>
      </c>
    </row>
    <row r="866" spans="1:15" x14ac:dyDescent="0.3">
      <c r="A866">
        <v>219903</v>
      </c>
      <c r="B866" t="s">
        <v>865</v>
      </c>
      <c r="C866" s="32">
        <v>280826076</v>
      </c>
      <c r="D866" s="32">
        <v>280826076</v>
      </c>
      <c r="E866" s="32">
        <v>23725564</v>
      </c>
      <c r="F866" s="32">
        <f>_xlfn.IFNA(VLOOKUP($A866,'311 &amp; 313 expiration'!A:C,2,FALSE),0)</f>
        <v>0</v>
      </c>
      <c r="G866" s="32">
        <f>_xlfn.IFNA(VLOOKUP($A866,'311 &amp; 313 expiration'!A:C,3,FALSE),0)</f>
        <v>0</v>
      </c>
      <c r="H866" s="33">
        <v>0.72699999999999998</v>
      </c>
      <c r="I866" s="33">
        <v>0.59520000000000006</v>
      </c>
      <c r="J866" s="33">
        <v>0.59520000000000006</v>
      </c>
      <c r="K866" s="33">
        <f t="shared" si="26"/>
        <v>0</v>
      </c>
      <c r="L866" s="33">
        <f t="shared" si="27"/>
        <v>0.72699999999999998</v>
      </c>
      <c r="M866" s="33">
        <v>0.08</v>
      </c>
      <c r="N866" s="33">
        <v>5.1799999999999916E-2</v>
      </c>
      <c r="O866" s="33">
        <v>0</v>
      </c>
    </row>
    <row r="867" spans="1:15" x14ac:dyDescent="0.3">
      <c r="A867">
        <v>219905</v>
      </c>
      <c r="B867" t="s">
        <v>866</v>
      </c>
      <c r="C867" s="32">
        <v>147018001</v>
      </c>
      <c r="D867" s="32">
        <v>147018001</v>
      </c>
      <c r="E867" s="32">
        <v>5408780</v>
      </c>
      <c r="F867" s="32">
        <f>_xlfn.IFNA(VLOOKUP($A867,'311 &amp; 313 expiration'!A:C,2,FALSE),0)</f>
        <v>0</v>
      </c>
      <c r="G867" s="32">
        <f>_xlfn.IFNA(VLOOKUP($A867,'311 &amp; 313 expiration'!A:C,3,FALSE),0)</f>
        <v>0</v>
      </c>
      <c r="H867" s="33">
        <v>0.75519999999999998</v>
      </c>
      <c r="I867" s="33">
        <v>0.6169</v>
      </c>
      <c r="J867" s="33">
        <v>0.6169</v>
      </c>
      <c r="K867" s="33">
        <f t="shared" si="26"/>
        <v>0</v>
      </c>
      <c r="L867" s="33">
        <f t="shared" si="27"/>
        <v>0.75519999999999998</v>
      </c>
      <c r="M867" s="33">
        <v>0.08</v>
      </c>
      <c r="N867" s="33">
        <v>5.8299999999999977E-2</v>
      </c>
      <c r="O867" s="33">
        <v>0</v>
      </c>
    </row>
    <row r="868" spans="1:15" x14ac:dyDescent="0.3">
      <c r="A868">
        <v>220901</v>
      </c>
      <c r="B868" t="s">
        <v>867</v>
      </c>
      <c r="C868" s="32">
        <v>37921583449</v>
      </c>
      <c r="D868" s="32">
        <v>37921583449</v>
      </c>
      <c r="E868" s="32">
        <v>3082933718</v>
      </c>
      <c r="F868" s="32">
        <f>_xlfn.IFNA(VLOOKUP($A868,'311 &amp; 313 expiration'!A:C,2,FALSE),0)</f>
        <v>0</v>
      </c>
      <c r="G868" s="32">
        <f>_xlfn.IFNA(VLOOKUP($A868,'311 &amp; 313 expiration'!A:C,3,FALSE),0)</f>
        <v>0</v>
      </c>
      <c r="H868" s="33">
        <v>0.80220000000000002</v>
      </c>
      <c r="I868" s="33">
        <v>0.63219999999999998</v>
      </c>
      <c r="J868" s="33">
        <v>0.63219999999999998</v>
      </c>
      <c r="K868" s="33">
        <f t="shared" si="26"/>
        <v>0</v>
      </c>
      <c r="L868" s="33">
        <f t="shared" si="27"/>
        <v>0.80220000000000002</v>
      </c>
      <c r="M868" s="33">
        <v>0.08</v>
      </c>
      <c r="N868" s="33">
        <v>0.09</v>
      </c>
      <c r="O868" s="33">
        <v>2.7755575615628914E-17</v>
      </c>
    </row>
    <row r="869" spans="1:15" x14ac:dyDescent="0.3">
      <c r="A869">
        <v>220902</v>
      </c>
      <c r="B869" t="s">
        <v>868</v>
      </c>
      <c r="C869" s="32">
        <v>14253042311</v>
      </c>
      <c r="D869" s="32">
        <v>14253042311</v>
      </c>
      <c r="E869" s="32">
        <v>1573656948</v>
      </c>
      <c r="F869" s="32">
        <f>_xlfn.IFNA(VLOOKUP($A869,'311 &amp; 313 expiration'!A:C,2,FALSE),0)</f>
        <v>0</v>
      </c>
      <c r="G869" s="32">
        <f>_xlfn.IFNA(VLOOKUP($A869,'311 &amp; 313 expiration'!A:C,3,FALSE),0)</f>
        <v>0</v>
      </c>
      <c r="H869" s="33">
        <v>0.78690000000000004</v>
      </c>
      <c r="I869" s="33">
        <v>0.6169</v>
      </c>
      <c r="J869" s="33">
        <v>0.6169</v>
      </c>
      <c r="K869" s="33">
        <f t="shared" si="26"/>
        <v>0</v>
      </c>
      <c r="L869" s="33">
        <f t="shared" si="27"/>
        <v>0.78690000000000004</v>
      </c>
      <c r="M869" s="33">
        <v>0.08</v>
      </c>
      <c r="N869" s="33">
        <v>0.09</v>
      </c>
      <c r="O869" s="33">
        <v>2.7755575615628914E-17</v>
      </c>
    </row>
    <row r="870" spans="1:15" x14ac:dyDescent="0.3">
      <c r="A870">
        <v>220904</v>
      </c>
      <c r="B870" t="s">
        <v>869</v>
      </c>
      <c r="C870" s="32">
        <v>2531604211</v>
      </c>
      <c r="D870" s="32">
        <v>2531604211</v>
      </c>
      <c r="E870" s="32">
        <v>206604230</v>
      </c>
      <c r="F870" s="32">
        <f>_xlfn.IFNA(VLOOKUP($A870,'311 &amp; 313 expiration'!A:C,2,FALSE),0)</f>
        <v>0</v>
      </c>
      <c r="G870" s="32">
        <f>_xlfn.IFNA(VLOOKUP($A870,'311 &amp; 313 expiration'!A:C,3,FALSE),0)</f>
        <v>0</v>
      </c>
      <c r="H870" s="33">
        <v>0.71630000000000005</v>
      </c>
      <c r="I870" s="33">
        <v>0.56890000000000007</v>
      </c>
      <c r="J870" s="33">
        <v>0.56890000000000007</v>
      </c>
      <c r="K870" s="33">
        <f t="shared" si="26"/>
        <v>0</v>
      </c>
      <c r="L870" s="33">
        <f t="shared" si="27"/>
        <v>0.71630000000000005</v>
      </c>
      <c r="M870" s="33">
        <v>0.08</v>
      </c>
      <c r="N870" s="33">
        <v>6.7399999999999974E-2</v>
      </c>
      <c r="O870" s="33">
        <v>0</v>
      </c>
    </row>
    <row r="871" spans="1:15" x14ac:dyDescent="0.3">
      <c r="A871">
        <v>220905</v>
      </c>
      <c r="B871" t="s">
        <v>870</v>
      </c>
      <c r="C871" s="32">
        <v>54201633871</v>
      </c>
      <c r="D871" s="32">
        <v>54201633871</v>
      </c>
      <c r="E871" s="32">
        <v>3826733558</v>
      </c>
      <c r="F871" s="32">
        <f>_xlfn.IFNA(VLOOKUP($A871,'311 &amp; 313 expiration'!A:C,2,FALSE),0)</f>
        <v>0</v>
      </c>
      <c r="G871" s="32">
        <f>_xlfn.IFNA(VLOOKUP($A871,'311 &amp; 313 expiration'!A:C,3,FALSE),0)</f>
        <v>0</v>
      </c>
      <c r="H871" s="33">
        <v>0.78690000000000004</v>
      </c>
      <c r="I871" s="33">
        <v>0.6169</v>
      </c>
      <c r="J871" s="33">
        <v>0.6169</v>
      </c>
      <c r="K871" s="33">
        <f t="shared" si="26"/>
        <v>0</v>
      </c>
      <c r="L871" s="33">
        <f t="shared" si="27"/>
        <v>0.78690000000000004</v>
      </c>
      <c r="M871" s="33">
        <v>0.08</v>
      </c>
      <c r="N871" s="33">
        <v>0.09</v>
      </c>
      <c r="O871" s="33">
        <v>2.7755575615628914E-17</v>
      </c>
    </row>
    <row r="872" spans="1:15" x14ac:dyDescent="0.3">
      <c r="A872">
        <v>220906</v>
      </c>
      <c r="B872" t="s">
        <v>871</v>
      </c>
      <c r="C872" s="32">
        <v>20170451921</v>
      </c>
      <c r="D872" s="32">
        <v>20170451921</v>
      </c>
      <c r="E872" s="32">
        <v>1229068838</v>
      </c>
      <c r="F872" s="32">
        <f>_xlfn.IFNA(VLOOKUP($A872,'311 &amp; 313 expiration'!A:C,2,FALSE),0)</f>
        <v>0</v>
      </c>
      <c r="G872" s="32">
        <f>_xlfn.IFNA(VLOOKUP($A872,'311 &amp; 313 expiration'!A:C,3,FALSE),0)</f>
        <v>0</v>
      </c>
      <c r="H872" s="33">
        <v>0.71220000000000006</v>
      </c>
      <c r="I872" s="33">
        <v>0.63219999999999998</v>
      </c>
      <c r="J872" s="33">
        <v>0.63219999999999998</v>
      </c>
      <c r="K872" s="33">
        <f t="shared" si="26"/>
        <v>0</v>
      </c>
      <c r="L872" s="33">
        <f t="shared" si="27"/>
        <v>0.71220000000000006</v>
      </c>
      <c r="M872" s="33">
        <v>0.08</v>
      </c>
      <c r="N872" s="33">
        <v>6.9388939039072284E-17</v>
      </c>
      <c r="O872" s="33">
        <v>0</v>
      </c>
    </row>
    <row r="873" spans="1:15" x14ac:dyDescent="0.3">
      <c r="A873">
        <v>220907</v>
      </c>
      <c r="B873" t="s">
        <v>872</v>
      </c>
      <c r="C873" s="32">
        <v>23617219826</v>
      </c>
      <c r="D873" s="32">
        <v>23617219826</v>
      </c>
      <c r="E873" s="32">
        <v>2874047244</v>
      </c>
      <c r="F873" s="32">
        <f>_xlfn.IFNA(VLOOKUP($A873,'311 &amp; 313 expiration'!A:C,2,FALSE),0)</f>
        <v>0</v>
      </c>
      <c r="G873" s="32">
        <f>_xlfn.IFNA(VLOOKUP($A873,'311 &amp; 313 expiration'!A:C,3,FALSE),0)</f>
        <v>0</v>
      </c>
      <c r="H873" s="33">
        <v>0.75519999999999998</v>
      </c>
      <c r="I873" s="33">
        <v>0.6169</v>
      </c>
      <c r="J873" s="33">
        <v>0.6169</v>
      </c>
      <c r="K873" s="33">
        <f t="shared" si="26"/>
        <v>0</v>
      </c>
      <c r="L873" s="33">
        <f t="shared" si="27"/>
        <v>0.75519999999999998</v>
      </c>
      <c r="M873" s="33">
        <v>0.08</v>
      </c>
      <c r="N873" s="33">
        <v>5.8299999999999977E-2</v>
      </c>
      <c r="O873" s="33">
        <v>0</v>
      </c>
    </row>
    <row r="874" spans="1:15" x14ac:dyDescent="0.3">
      <c r="A874">
        <v>220908</v>
      </c>
      <c r="B874" t="s">
        <v>873</v>
      </c>
      <c r="C874" s="32">
        <v>20694201004</v>
      </c>
      <c r="D874" s="32">
        <v>20694201004</v>
      </c>
      <c r="E874" s="32">
        <v>2641010126</v>
      </c>
      <c r="F874" s="32">
        <f>_xlfn.IFNA(VLOOKUP($A874,'311 &amp; 313 expiration'!A:C,2,FALSE),0)</f>
        <v>0</v>
      </c>
      <c r="G874" s="32">
        <f>_xlfn.IFNA(VLOOKUP($A874,'311 &amp; 313 expiration'!A:C,3,FALSE),0)</f>
        <v>0</v>
      </c>
      <c r="H874" s="33">
        <v>0.78690000000000004</v>
      </c>
      <c r="I874" s="33">
        <v>0.6169</v>
      </c>
      <c r="J874" s="33">
        <v>0.6169</v>
      </c>
      <c r="K874" s="33">
        <f t="shared" si="26"/>
        <v>0</v>
      </c>
      <c r="L874" s="33">
        <f t="shared" si="27"/>
        <v>0.78690000000000004</v>
      </c>
      <c r="M874" s="33">
        <v>0.08</v>
      </c>
      <c r="N874" s="33">
        <v>0.09</v>
      </c>
      <c r="O874" s="33">
        <v>2.7755575615628914E-17</v>
      </c>
    </row>
    <row r="875" spans="1:15" x14ac:dyDescent="0.3">
      <c r="A875">
        <v>220910</v>
      </c>
      <c r="B875" t="s">
        <v>874</v>
      </c>
      <c r="C875" s="32">
        <v>1820897068</v>
      </c>
      <c r="D875" s="32">
        <v>1820897068</v>
      </c>
      <c r="E875" s="32">
        <v>99952092</v>
      </c>
      <c r="F875" s="32">
        <f>_xlfn.IFNA(VLOOKUP($A875,'311 &amp; 313 expiration'!A:C,2,FALSE),0)</f>
        <v>0</v>
      </c>
      <c r="G875" s="32">
        <f>_xlfn.IFNA(VLOOKUP($A875,'311 &amp; 313 expiration'!A:C,3,FALSE),0)</f>
        <v>0</v>
      </c>
      <c r="H875" s="33">
        <v>0.72650000000000003</v>
      </c>
      <c r="I875" s="33">
        <v>0.58820000000000006</v>
      </c>
      <c r="J875" s="33">
        <v>0.58820000000000006</v>
      </c>
      <c r="K875" s="33">
        <f t="shared" si="26"/>
        <v>0</v>
      </c>
      <c r="L875" s="33">
        <f t="shared" si="27"/>
        <v>0.72650000000000003</v>
      </c>
      <c r="M875" s="33">
        <v>0.08</v>
      </c>
      <c r="N875" s="33">
        <v>5.8299999999999977E-2</v>
      </c>
      <c r="O875" s="33">
        <v>0</v>
      </c>
    </row>
    <row r="876" spans="1:15" x14ac:dyDescent="0.3">
      <c r="A876">
        <v>220912</v>
      </c>
      <c r="B876" t="s">
        <v>875</v>
      </c>
      <c r="C876" s="32">
        <v>11230407891</v>
      </c>
      <c r="D876" s="32">
        <v>10901068086</v>
      </c>
      <c r="E876" s="32">
        <v>2149926054</v>
      </c>
      <c r="F876" s="32">
        <f>_xlfn.IFNA(VLOOKUP($A876,'311 &amp; 313 expiration'!A:C,2,FALSE),0)</f>
        <v>0</v>
      </c>
      <c r="G876" s="32">
        <f>_xlfn.IFNA(VLOOKUP($A876,'311 &amp; 313 expiration'!A:C,3,FALSE),0)</f>
        <v>0</v>
      </c>
      <c r="H876" s="33">
        <v>0.75519999999999998</v>
      </c>
      <c r="I876" s="33">
        <v>0.6169</v>
      </c>
      <c r="J876" s="33">
        <v>0.6169</v>
      </c>
      <c r="K876" s="33">
        <f t="shared" si="26"/>
        <v>0</v>
      </c>
      <c r="L876" s="33">
        <f t="shared" si="27"/>
        <v>0.75519999999999998</v>
      </c>
      <c r="M876" s="33">
        <v>0.08</v>
      </c>
      <c r="N876" s="33">
        <v>5.8299999999999977E-2</v>
      </c>
      <c r="O876" s="33">
        <v>0</v>
      </c>
    </row>
    <row r="877" spans="1:15" x14ac:dyDescent="0.3">
      <c r="A877">
        <v>220914</v>
      </c>
      <c r="B877" t="s">
        <v>876</v>
      </c>
      <c r="C877" s="32">
        <v>1916788512</v>
      </c>
      <c r="D877" s="32">
        <v>1916788512</v>
      </c>
      <c r="E877" s="32">
        <v>282782950</v>
      </c>
      <c r="F877" s="32">
        <f>_xlfn.IFNA(VLOOKUP($A877,'311 &amp; 313 expiration'!A:C,2,FALSE),0)</f>
        <v>0</v>
      </c>
      <c r="G877" s="32">
        <f>_xlfn.IFNA(VLOOKUP($A877,'311 &amp; 313 expiration'!A:C,3,FALSE),0)</f>
        <v>0</v>
      </c>
      <c r="H877" s="33">
        <v>0.75519999999999998</v>
      </c>
      <c r="I877" s="33">
        <v>0.6169</v>
      </c>
      <c r="J877" s="33">
        <v>0.6169</v>
      </c>
      <c r="K877" s="33">
        <f t="shared" si="26"/>
        <v>0</v>
      </c>
      <c r="L877" s="33">
        <f t="shared" si="27"/>
        <v>0.75519999999999998</v>
      </c>
      <c r="M877" s="33">
        <v>0.08</v>
      </c>
      <c r="N877" s="33">
        <v>5.8299999999999977E-2</v>
      </c>
      <c r="O877" s="33">
        <v>0</v>
      </c>
    </row>
    <row r="878" spans="1:15" x14ac:dyDescent="0.3">
      <c r="A878">
        <v>220915</v>
      </c>
      <c r="B878" t="s">
        <v>877</v>
      </c>
      <c r="C878" s="32">
        <v>4568623225</v>
      </c>
      <c r="D878" s="32">
        <v>4568623225</v>
      </c>
      <c r="E878" s="32">
        <v>662295048</v>
      </c>
      <c r="F878" s="32">
        <f>_xlfn.IFNA(VLOOKUP($A878,'311 &amp; 313 expiration'!A:C,2,FALSE),0)</f>
        <v>0</v>
      </c>
      <c r="G878" s="32">
        <f>_xlfn.IFNA(VLOOKUP($A878,'311 &amp; 313 expiration'!A:C,3,FALSE),0)</f>
        <v>0</v>
      </c>
      <c r="H878" s="33">
        <v>0.73580000000000001</v>
      </c>
      <c r="I878" s="33">
        <v>0.60630000000000006</v>
      </c>
      <c r="J878" s="33">
        <v>0.60630000000000006</v>
      </c>
      <c r="K878" s="33">
        <f t="shared" si="26"/>
        <v>0</v>
      </c>
      <c r="L878" s="33">
        <f t="shared" si="27"/>
        <v>0.73580000000000001</v>
      </c>
      <c r="M878" s="33">
        <v>0.08</v>
      </c>
      <c r="N878" s="33">
        <v>4.9499999999999947E-2</v>
      </c>
      <c r="O878" s="33">
        <v>0</v>
      </c>
    </row>
    <row r="879" spans="1:15" x14ac:dyDescent="0.3">
      <c r="A879">
        <v>220916</v>
      </c>
      <c r="B879" t="s">
        <v>878</v>
      </c>
      <c r="C879" s="32">
        <v>19191213396</v>
      </c>
      <c r="D879" s="32">
        <v>19132503314</v>
      </c>
      <c r="E879" s="32">
        <v>1893486980</v>
      </c>
      <c r="F879" s="32">
        <f>_xlfn.IFNA(VLOOKUP($A879,'311 &amp; 313 expiration'!A:C,2,FALSE),0)</f>
        <v>0</v>
      </c>
      <c r="G879" s="32">
        <f>_xlfn.IFNA(VLOOKUP($A879,'311 &amp; 313 expiration'!A:C,3,FALSE),0)</f>
        <v>0</v>
      </c>
      <c r="H879" s="33">
        <v>0.7026</v>
      </c>
      <c r="I879" s="33">
        <v>0.62260000000000004</v>
      </c>
      <c r="J879" s="33">
        <v>0.62260000000000004</v>
      </c>
      <c r="K879" s="33">
        <f t="shared" si="26"/>
        <v>0</v>
      </c>
      <c r="L879" s="33">
        <f t="shared" si="27"/>
        <v>0.7026</v>
      </c>
      <c r="M879" s="33">
        <v>7.999999999999996E-2</v>
      </c>
      <c r="N879" s="33">
        <v>0</v>
      </c>
      <c r="O879" s="33">
        <v>0</v>
      </c>
    </row>
    <row r="880" spans="1:15" x14ac:dyDescent="0.3">
      <c r="A880">
        <v>220917</v>
      </c>
      <c r="B880" t="s">
        <v>879</v>
      </c>
      <c r="C880" s="32">
        <v>1401465776</v>
      </c>
      <c r="D880" s="32">
        <v>1401465776</v>
      </c>
      <c r="E880" s="32">
        <v>157849950</v>
      </c>
      <c r="F880" s="32">
        <f>_xlfn.IFNA(VLOOKUP($A880,'311 &amp; 313 expiration'!A:C,2,FALSE),0)</f>
        <v>0</v>
      </c>
      <c r="G880" s="32">
        <f>_xlfn.IFNA(VLOOKUP($A880,'311 &amp; 313 expiration'!A:C,3,FALSE),0)</f>
        <v>0</v>
      </c>
      <c r="H880" s="33">
        <v>0.74690000000000001</v>
      </c>
      <c r="I880" s="33">
        <v>0.6169</v>
      </c>
      <c r="J880" s="33">
        <v>0.6169</v>
      </c>
      <c r="K880" s="33">
        <f t="shared" si="26"/>
        <v>0</v>
      </c>
      <c r="L880" s="33">
        <f t="shared" si="27"/>
        <v>0.74690000000000001</v>
      </c>
      <c r="M880" s="33">
        <v>0.08</v>
      </c>
      <c r="N880" s="33">
        <v>0.05</v>
      </c>
      <c r="O880" s="33">
        <v>0</v>
      </c>
    </row>
    <row r="881" spans="1:15" x14ac:dyDescent="0.3">
      <c r="A881">
        <v>220918</v>
      </c>
      <c r="B881" t="s">
        <v>880</v>
      </c>
      <c r="C881" s="32">
        <v>15505754602</v>
      </c>
      <c r="D881" s="32">
        <v>15505754602</v>
      </c>
      <c r="E881" s="32">
        <v>1994466792</v>
      </c>
      <c r="F881" s="32">
        <f>_xlfn.IFNA(VLOOKUP($A881,'311 &amp; 313 expiration'!A:C,2,FALSE),0)</f>
        <v>0</v>
      </c>
      <c r="G881" s="32">
        <f>_xlfn.IFNA(VLOOKUP($A881,'311 &amp; 313 expiration'!A:C,3,FALSE),0)</f>
        <v>0</v>
      </c>
      <c r="H881" s="33">
        <v>0.74690000000000001</v>
      </c>
      <c r="I881" s="33">
        <v>0.6169</v>
      </c>
      <c r="J881" s="33">
        <v>0.6169</v>
      </c>
      <c r="K881" s="33">
        <f t="shared" si="26"/>
        <v>0</v>
      </c>
      <c r="L881" s="33">
        <f t="shared" si="27"/>
        <v>0.74690000000000001</v>
      </c>
      <c r="M881" s="33">
        <v>0.08</v>
      </c>
      <c r="N881" s="33">
        <v>0.05</v>
      </c>
      <c r="O881" s="33">
        <v>0</v>
      </c>
    </row>
    <row r="882" spans="1:15" x14ac:dyDescent="0.3">
      <c r="A882">
        <v>220919</v>
      </c>
      <c r="B882" t="s">
        <v>881</v>
      </c>
      <c r="C882" s="32">
        <v>12447228049</v>
      </c>
      <c r="D882" s="32">
        <v>12447228049</v>
      </c>
      <c r="E882" s="32">
        <v>676491348</v>
      </c>
      <c r="F882" s="32">
        <f>_xlfn.IFNA(VLOOKUP($A882,'311 &amp; 313 expiration'!A:C,2,FALSE),0)</f>
        <v>0</v>
      </c>
      <c r="G882" s="32">
        <f>_xlfn.IFNA(VLOOKUP($A882,'311 &amp; 313 expiration'!A:C,3,FALSE),0)</f>
        <v>577808551</v>
      </c>
      <c r="H882" s="33">
        <v>0.68530000000000002</v>
      </c>
      <c r="I882" s="33">
        <v>0.60530000000000006</v>
      </c>
      <c r="J882" s="33">
        <v>0.60530000000000006</v>
      </c>
      <c r="K882" s="33">
        <f t="shared" si="26"/>
        <v>0</v>
      </c>
      <c r="L882" s="33">
        <f t="shared" si="27"/>
        <v>0.68530000000000002</v>
      </c>
      <c r="M882" s="33">
        <v>7.999999999999996E-2</v>
      </c>
      <c r="N882" s="33">
        <v>0</v>
      </c>
      <c r="O882" s="33">
        <v>0</v>
      </c>
    </row>
    <row r="883" spans="1:15" x14ac:dyDescent="0.3">
      <c r="A883">
        <v>220920</v>
      </c>
      <c r="B883" t="s">
        <v>882</v>
      </c>
      <c r="C883" s="32">
        <v>3617777135</v>
      </c>
      <c r="D883" s="32">
        <v>3617777135</v>
      </c>
      <c r="E883" s="32">
        <v>381105460</v>
      </c>
      <c r="F883" s="32">
        <f>_xlfn.IFNA(VLOOKUP($A883,'311 &amp; 313 expiration'!A:C,2,FALSE),0)</f>
        <v>0</v>
      </c>
      <c r="G883" s="32">
        <f>_xlfn.IFNA(VLOOKUP($A883,'311 &amp; 313 expiration'!A:C,3,FALSE),0)</f>
        <v>0</v>
      </c>
      <c r="H883" s="33">
        <v>0.70350000000000001</v>
      </c>
      <c r="I883" s="33">
        <v>0.57350000000000001</v>
      </c>
      <c r="J883" s="33">
        <v>0.57350000000000001</v>
      </c>
      <c r="K883" s="33">
        <f t="shared" si="26"/>
        <v>0</v>
      </c>
      <c r="L883" s="33">
        <f t="shared" si="27"/>
        <v>0.70350000000000001</v>
      </c>
      <c r="M883" s="33">
        <v>0.08</v>
      </c>
      <c r="N883" s="33">
        <v>0.05</v>
      </c>
      <c r="O883" s="33">
        <v>0</v>
      </c>
    </row>
    <row r="884" spans="1:15" x14ac:dyDescent="0.3">
      <c r="A884">
        <v>221901</v>
      </c>
      <c r="B884" t="s">
        <v>883</v>
      </c>
      <c r="C884" s="32">
        <v>6426564894</v>
      </c>
      <c r="D884" s="32">
        <v>6370698087</v>
      </c>
      <c r="E884" s="32">
        <v>1086418996</v>
      </c>
      <c r="F884" s="32">
        <f>_xlfn.IFNA(VLOOKUP($A884,'311 &amp; 313 expiration'!A:C,2,FALSE),0)</f>
        <v>0</v>
      </c>
      <c r="G884" s="32">
        <f>_xlfn.IFNA(VLOOKUP($A884,'311 &amp; 313 expiration'!A:C,3,FALSE),0)</f>
        <v>0</v>
      </c>
      <c r="H884" s="33">
        <v>0.74209999999999998</v>
      </c>
      <c r="I884" s="33">
        <v>0.6321</v>
      </c>
      <c r="J884" s="33">
        <v>0.6321</v>
      </c>
      <c r="K884" s="33">
        <f t="shared" si="26"/>
        <v>0</v>
      </c>
      <c r="L884" s="33">
        <f t="shared" si="27"/>
        <v>0.74209999999999998</v>
      </c>
      <c r="M884" s="33">
        <v>0.08</v>
      </c>
      <c r="N884" s="33">
        <v>2.9999999999999985E-2</v>
      </c>
      <c r="O884" s="33">
        <v>0</v>
      </c>
    </row>
    <row r="885" spans="1:15" x14ac:dyDescent="0.3">
      <c r="A885">
        <v>221904</v>
      </c>
      <c r="B885" t="s">
        <v>884</v>
      </c>
      <c r="C885" s="32">
        <v>609085758</v>
      </c>
      <c r="D885" s="32">
        <v>609085758</v>
      </c>
      <c r="E885" s="32">
        <v>59889530</v>
      </c>
      <c r="F885" s="32">
        <f>_xlfn.IFNA(VLOOKUP($A885,'311 &amp; 313 expiration'!A:C,2,FALSE),0)</f>
        <v>0</v>
      </c>
      <c r="G885" s="32">
        <f>_xlfn.IFNA(VLOOKUP($A885,'311 &amp; 313 expiration'!A:C,3,FALSE),0)</f>
        <v>0</v>
      </c>
      <c r="H885" s="33">
        <v>0.6633</v>
      </c>
      <c r="I885" s="33">
        <v>0.57850000000000001</v>
      </c>
      <c r="J885" s="33">
        <v>0.57850000000000001</v>
      </c>
      <c r="K885" s="33">
        <f t="shared" si="26"/>
        <v>0</v>
      </c>
      <c r="L885" s="33">
        <f t="shared" si="27"/>
        <v>0.6633</v>
      </c>
      <c r="M885" s="33">
        <v>0.08</v>
      </c>
      <c r="N885" s="33">
        <v>4.7999999999999848E-3</v>
      </c>
      <c r="O885" s="33">
        <v>0</v>
      </c>
    </row>
    <row r="886" spans="1:15" x14ac:dyDescent="0.3">
      <c r="A886">
        <v>221905</v>
      </c>
      <c r="B886" t="s">
        <v>885</v>
      </c>
      <c r="C886" s="32">
        <v>308663125</v>
      </c>
      <c r="D886" s="32">
        <v>308663125</v>
      </c>
      <c r="E886" s="32">
        <v>6032658</v>
      </c>
      <c r="F886" s="32">
        <f>_xlfn.IFNA(VLOOKUP($A886,'311 &amp; 313 expiration'!A:C,2,FALSE),0)</f>
        <v>0</v>
      </c>
      <c r="G886" s="32">
        <f>_xlfn.IFNA(VLOOKUP($A886,'311 &amp; 313 expiration'!A:C,3,FALSE),0)</f>
        <v>0</v>
      </c>
      <c r="H886" s="33">
        <v>0.70720000000000005</v>
      </c>
      <c r="I886" s="33">
        <v>0.56890000000000007</v>
      </c>
      <c r="J886" s="33">
        <v>0.56890000000000007</v>
      </c>
      <c r="K886" s="33">
        <f t="shared" si="26"/>
        <v>0</v>
      </c>
      <c r="L886" s="33">
        <f t="shared" si="27"/>
        <v>0.70720000000000005</v>
      </c>
      <c r="M886" s="33">
        <v>0.08</v>
      </c>
      <c r="N886" s="33">
        <v>5.8299999999999977E-2</v>
      </c>
      <c r="O886" s="33">
        <v>0</v>
      </c>
    </row>
    <row r="887" spans="1:15" x14ac:dyDescent="0.3">
      <c r="A887">
        <v>221911</v>
      </c>
      <c r="B887" t="s">
        <v>886</v>
      </c>
      <c r="C887" s="32">
        <v>1011530818</v>
      </c>
      <c r="D887" s="32">
        <v>979247302</v>
      </c>
      <c r="E887" s="32">
        <v>213066886</v>
      </c>
      <c r="F887" s="32">
        <f>_xlfn.IFNA(VLOOKUP($A887,'311 &amp; 313 expiration'!A:C,2,FALSE),0)</f>
        <v>0</v>
      </c>
      <c r="G887" s="32">
        <f>_xlfn.IFNA(VLOOKUP($A887,'311 &amp; 313 expiration'!A:C,3,FALSE),0)</f>
        <v>0</v>
      </c>
      <c r="H887" s="33">
        <v>0.69690000000000007</v>
      </c>
      <c r="I887" s="33">
        <v>0.6169</v>
      </c>
      <c r="J887" s="33">
        <v>0.6169</v>
      </c>
      <c r="K887" s="33">
        <f t="shared" si="26"/>
        <v>0</v>
      </c>
      <c r="L887" s="33">
        <f t="shared" si="27"/>
        <v>0.69690000000000007</v>
      </c>
      <c r="M887" s="33">
        <v>0.08</v>
      </c>
      <c r="N887" s="33">
        <v>6.9388939039072284E-17</v>
      </c>
      <c r="O887" s="33">
        <v>0</v>
      </c>
    </row>
    <row r="888" spans="1:15" x14ac:dyDescent="0.3">
      <c r="A888">
        <v>221912</v>
      </c>
      <c r="B888" t="s">
        <v>180</v>
      </c>
      <c r="C888" s="32">
        <v>2799723066</v>
      </c>
      <c r="D888" s="32">
        <v>2799723066</v>
      </c>
      <c r="E888" s="32">
        <v>607550760</v>
      </c>
      <c r="F888" s="32">
        <f>_xlfn.IFNA(VLOOKUP($A888,'311 &amp; 313 expiration'!A:C,2,FALSE),0)</f>
        <v>0</v>
      </c>
      <c r="G888" s="32">
        <f>_xlfn.IFNA(VLOOKUP($A888,'311 &amp; 313 expiration'!A:C,3,FALSE),0)</f>
        <v>0</v>
      </c>
      <c r="H888" s="33">
        <v>0.66690000000000005</v>
      </c>
      <c r="I888" s="33">
        <v>0.6169</v>
      </c>
      <c r="J888" s="33">
        <v>0.6169</v>
      </c>
      <c r="K888" s="33">
        <f t="shared" si="26"/>
        <v>0</v>
      </c>
      <c r="L888" s="33">
        <f t="shared" si="27"/>
        <v>0.66690000000000005</v>
      </c>
      <c r="M888" s="33">
        <v>5.0000000000000044E-2</v>
      </c>
      <c r="N888" s="33">
        <v>0</v>
      </c>
      <c r="O888" s="33">
        <v>0</v>
      </c>
    </row>
    <row r="889" spans="1:15" x14ac:dyDescent="0.3">
      <c r="A889">
        <v>222901</v>
      </c>
      <c r="B889" t="s">
        <v>887</v>
      </c>
      <c r="C889" s="32">
        <v>234050833</v>
      </c>
      <c r="D889" s="32">
        <v>233725867</v>
      </c>
      <c r="E889" s="32">
        <v>4581518</v>
      </c>
      <c r="F889" s="32">
        <f>_xlfn.IFNA(VLOOKUP($A889,'311 &amp; 313 expiration'!A:C,2,FALSE),0)</f>
        <v>0</v>
      </c>
      <c r="G889" s="32">
        <f>_xlfn.IFNA(VLOOKUP($A889,'311 &amp; 313 expiration'!A:C,3,FALSE),0)</f>
        <v>0</v>
      </c>
      <c r="H889" s="33">
        <v>0.68220000000000003</v>
      </c>
      <c r="I889" s="33">
        <v>0.63219999999999998</v>
      </c>
      <c r="J889" s="33">
        <v>0.63219999999999998</v>
      </c>
      <c r="K889" s="33">
        <f t="shared" si="26"/>
        <v>0</v>
      </c>
      <c r="L889" s="33">
        <f t="shared" si="27"/>
        <v>0.68220000000000003</v>
      </c>
      <c r="M889" s="33">
        <v>5.0000000000000044E-2</v>
      </c>
      <c r="N889" s="33">
        <v>0</v>
      </c>
      <c r="O889" s="33">
        <v>0</v>
      </c>
    </row>
    <row r="890" spans="1:15" x14ac:dyDescent="0.3">
      <c r="A890">
        <v>223901</v>
      </c>
      <c r="B890" t="s">
        <v>888</v>
      </c>
      <c r="C890" s="32">
        <v>607110658</v>
      </c>
      <c r="D890" s="32">
        <v>607110658</v>
      </c>
      <c r="E890" s="32">
        <v>66427274</v>
      </c>
      <c r="F890" s="32">
        <f>_xlfn.IFNA(VLOOKUP($A890,'311 &amp; 313 expiration'!A:C,2,FALSE),0)</f>
        <v>0</v>
      </c>
      <c r="G890" s="32">
        <f>_xlfn.IFNA(VLOOKUP($A890,'311 &amp; 313 expiration'!A:C,3,FALSE),0)</f>
        <v>0</v>
      </c>
      <c r="H890" s="33">
        <v>0.77050000000000007</v>
      </c>
      <c r="I890" s="33">
        <v>0.63219999999999998</v>
      </c>
      <c r="J890" s="33">
        <v>0.63219999999999998</v>
      </c>
      <c r="K890" s="33">
        <f t="shared" si="26"/>
        <v>0</v>
      </c>
      <c r="L890" s="33">
        <f t="shared" si="27"/>
        <v>0.77050000000000007</v>
      </c>
      <c r="M890" s="33">
        <v>0.08</v>
      </c>
      <c r="N890" s="33">
        <v>5.8300000000000088E-2</v>
      </c>
      <c r="O890" s="33">
        <v>0</v>
      </c>
    </row>
    <row r="891" spans="1:15" x14ac:dyDescent="0.3">
      <c r="A891">
        <v>223902</v>
      </c>
      <c r="B891" t="s">
        <v>889</v>
      </c>
      <c r="C891" s="32">
        <v>61584078</v>
      </c>
      <c r="D891" s="32">
        <v>61584078</v>
      </c>
      <c r="E891" s="32">
        <v>6149758</v>
      </c>
      <c r="F891" s="32">
        <f>_xlfn.IFNA(VLOOKUP($A891,'311 &amp; 313 expiration'!A:C,2,FALSE),0)</f>
        <v>0</v>
      </c>
      <c r="G891" s="32">
        <f>_xlfn.IFNA(VLOOKUP($A891,'311 &amp; 313 expiration'!A:C,3,FALSE),0)</f>
        <v>0</v>
      </c>
      <c r="H891" s="33">
        <v>0.75750000000000006</v>
      </c>
      <c r="I891" s="33">
        <v>0.63219999999999998</v>
      </c>
      <c r="J891" s="33">
        <v>0.63219999999999998</v>
      </c>
      <c r="K891" s="33">
        <f t="shared" si="26"/>
        <v>0</v>
      </c>
      <c r="L891" s="33">
        <f t="shared" si="27"/>
        <v>0.75750000000000006</v>
      </c>
      <c r="M891" s="33">
        <v>0.08</v>
      </c>
      <c r="N891" s="33">
        <v>4.5300000000000076E-2</v>
      </c>
      <c r="O891" s="33">
        <v>0</v>
      </c>
    </row>
    <row r="892" spans="1:15" x14ac:dyDescent="0.3">
      <c r="A892">
        <v>223904</v>
      </c>
      <c r="B892" t="s">
        <v>890</v>
      </c>
      <c r="C892" s="32">
        <v>146284724</v>
      </c>
      <c r="D892" s="32">
        <v>146284724</v>
      </c>
      <c r="E892" s="32">
        <v>5349722</v>
      </c>
      <c r="F892" s="32">
        <f>_xlfn.IFNA(VLOOKUP($A892,'311 &amp; 313 expiration'!A:C,2,FALSE),0)</f>
        <v>0</v>
      </c>
      <c r="G892" s="32">
        <f>_xlfn.IFNA(VLOOKUP($A892,'311 &amp; 313 expiration'!A:C,3,FALSE),0)</f>
        <v>0</v>
      </c>
      <c r="H892" s="33">
        <v>0.71030000000000004</v>
      </c>
      <c r="I892" s="33">
        <v>0.63219999999999998</v>
      </c>
      <c r="J892" s="33">
        <v>0.63219999999999998</v>
      </c>
      <c r="K892" s="33">
        <f t="shared" si="26"/>
        <v>0</v>
      </c>
      <c r="L892" s="33">
        <f t="shared" si="27"/>
        <v>0.71030000000000004</v>
      </c>
      <c r="M892" s="33">
        <v>7.8100000000000058E-2</v>
      </c>
      <c r="N892" s="33">
        <v>0</v>
      </c>
      <c r="O892" s="33">
        <v>0</v>
      </c>
    </row>
    <row r="893" spans="1:15" x14ac:dyDescent="0.3">
      <c r="A893">
        <v>224901</v>
      </c>
      <c r="B893" t="s">
        <v>891</v>
      </c>
      <c r="C893" s="32">
        <v>268250644</v>
      </c>
      <c r="D893" s="32">
        <v>268250644</v>
      </c>
      <c r="E893" s="32">
        <v>6641464</v>
      </c>
      <c r="F893" s="32">
        <f>_xlfn.IFNA(VLOOKUP($A893,'311 &amp; 313 expiration'!A:C,2,FALSE),0)</f>
        <v>0</v>
      </c>
      <c r="G893" s="32">
        <f>_xlfn.IFNA(VLOOKUP($A893,'311 &amp; 313 expiration'!A:C,3,FALSE),0)</f>
        <v>0</v>
      </c>
      <c r="H893" s="33">
        <v>0.77050000000000007</v>
      </c>
      <c r="I893" s="33">
        <v>0.63219999999999998</v>
      </c>
      <c r="J893" s="33">
        <v>0.63219999999999998</v>
      </c>
      <c r="K893" s="33">
        <f t="shared" si="26"/>
        <v>0</v>
      </c>
      <c r="L893" s="33">
        <f t="shared" si="27"/>
        <v>0.77050000000000007</v>
      </c>
      <c r="M893" s="33">
        <v>0.08</v>
      </c>
      <c r="N893" s="33">
        <v>5.8300000000000088E-2</v>
      </c>
      <c r="O893" s="33">
        <v>0</v>
      </c>
    </row>
    <row r="894" spans="1:15" x14ac:dyDescent="0.3">
      <c r="A894">
        <v>224902</v>
      </c>
      <c r="B894" t="s">
        <v>892</v>
      </c>
      <c r="C894" s="32">
        <v>50552821</v>
      </c>
      <c r="D894" s="32">
        <v>50552821</v>
      </c>
      <c r="E894" s="32">
        <v>2802232</v>
      </c>
      <c r="F894" s="32">
        <f>_xlfn.IFNA(VLOOKUP($A894,'311 &amp; 313 expiration'!A:C,2,FALSE),0)</f>
        <v>0</v>
      </c>
      <c r="G894" s="32">
        <f>_xlfn.IFNA(VLOOKUP($A894,'311 &amp; 313 expiration'!A:C,3,FALSE),0)</f>
        <v>0</v>
      </c>
      <c r="H894" s="33">
        <v>0.76880000000000004</v>
      </c>
      <c r="I894" s="33">
        <v>0.63050000000000006</v>
      </c>
      <c r="J894" s="33">
        <v>0.63050000000000006</v>
      </c>
      <c r="K894" s="33">
        <f t="shared" si="26"/>
        <v>0</v>
      </c>
      <c r="L894" s="33">
        <f t="shared" si="27"/>
        <v>0.76880000000000004</v>
      </c>
      <c r="M894" s="33">
        <v>0.08</v>
      </c>
      <c r="N894" s="33">
        <v>5.8299999999999977E-2</v>
      </c>
      <c r="O894" s="33">
        <v>0</v>
      </c>
    </row>
    <row r="895" spans="1:15" x14ac:dyDescent="0.3">
      <c r="A895">
        <v>225902</v>
      </c>
      <c r="B895" t="s">
        <v>893</v>
      </c>
      <c r="C895" s="32">
        <v>2132292676</v>
      </c>
      <c r="D895" s="32">
        <v>2060251142</v>
      </c>
      <c r="E895" s="32">
        <v>400606036</v>
      </c>
      <c r="F895" s="32">
        <f>_xlfn.IFNA(VLOOKUP($A895,'311 &amp; 313 expiration'!A:C,2,FALSE),0)</f>
        <v>0</v>
      </c>
      <c r="G895" s="32">
        <f>_xlfn.IFNA(VLOOKUP($A895,'311 &amp; 313 expiration'!A:C,3,FALSE),0)</f>
        <v>0</v>
      </c>
      <c r="H895" s="33">
        <v>0.66690000000000005</v>
      </c>
      <c r="I895" s="33">
        <v>0.6169</v>
      </c>
      <c r="J895" s="33">
        <v>0.6169</v>
      </c>
      <c r="K895" s="33">
        <f t="shared" si="26"/>
        <v>0</v>
      </c>
      <c r="L895" s="33">
        <f t="shared" si="27"/>
        <v>0.66690000000000005</v>
      </c>
      <c r="M895" s="33">
        <v>5.0000000000000044E-2</v>
      </c>
      <c r="N895" s="33">
        <v>0</v>
      </c>
      <c r="O895" s="33">
        <v>0</v>
      </c>
    </row>
    <row r="896" spans="1:15" x14ac:dyDescent="0.3">
      <c r="A896">
        <v>225906</v>
      </c>
      <c r="B896" t="s">
        <v>854</v>
      </c>
      <c r="C896" s="32">
        <v>201623240</v>
      </c>
      <c r="D896" s="32">
        <v>201623240</v>
      </c>
      <c r="E896" s="32">
        <v>46679574</v>
      </c>
      <c r="F896" s="32">
        <f>_xlfn.IFNA(VLOOKUP($A896,'311 &amp; 313 expiration'!A:C,2,FALSE),0)</f>
        <v>0</v>
      </c>
      <c r="G896" s="32">
        <f>_xlfn.IFNA(VLOOKUP($A896,'311 &amp; 313 expiration'!A:C,3,FALSE),0)</f>
        <v>0</v>
      </c>
      <c r="H896" s="33">
        <v>0.73910000000000009</v>
      </c>
      <c r="I896" s="33">
        <v>0.6169</v>
      </c>
      <c r="J896" s="33">
        <v>0.6169</v>
      </c>
      <c r="K896" s="33">
        <f t="shared" si="26"/>
        <v>0</v>
      </c>
      <c r="L896" s="33">
        <f t="shared" si="27"/>
        <v>0.73910000000000009</v>
      </c>
      <c r="M896" s="33">
        <v>0.08</v>
      </c>
      <c r="N896" s="33">
        <v>4.2200000000000085E-2</v>
      </c>
      <c r="O896" s="33">
        <v>0</v>
      </c>
    </row>
    <row r="897" spans="1:15" x14ac:dyDescent="0.3">
      <c r="A897">
        <v>225907</v>
      </c>
      <c r="B897" t="s">
        <v>894</v>
      </c>
      <c r="C897" s="32">
        <v>227854192</v>
      </c>
      <c r="D897" s="32">
        <v>227854192</v>
      </c>
      <c r="E897" s="32">
        <v>55466174</v>
      </c>
      <c r="F897" s="32">
        <f>_xlfn.IFNA(VLOOKUP($A897,'311 &amp; 313 expiration'!A:C,2,FALSE),0)</f>
        <v>0</v>
      </c>
      <c r="G897" s="32">
        <f>_xlfn.IFNA(VLOOKUP($A897,'311 &amp; 313 expiration'!A:C,3,FALSE),0)</f>
        <v>0</v>
      </c>
      <c r="H897" s="33">
        <v>0.66690000000000005</v>
      </c>
      <c r="I897" s="33">
        <v>0.6169</v>
      </c>
      <c r="J897" s="33">
        <v>0.6169</v>
      </c>
      <c r="K897" s="33">
        <f t="shared" si="26"/>
        <v>0</v>
      </c>
      <c r="L897" s="33">
        <f t="shared" si="27"/>
        <v>0.66690000000000005</v>
      </c>
      <c r="M897" s="33">
        <v>5.0000000000000044E-2</v>
      </c>
      <c r="N897" s="33">
        <v>0</v>
      </c>
      <c r="O897" s="33">
        <v>0</v>
      </c>
    </row>
    <row r="898" spans="1:15" x14ac:dyDescent="0.3">
      <c r="A898">
        <v>226901</v>
      </c>
      <c r="B898" t="s">
        <v>895</v>
      </c>
      <c r="C898" s="32">
        <v>378389526</v>
      </c>
      <c r="D898" s="32">
        <v>378389526</v>
      </c>
      <c r="E898" s="32">
        <v>61112748</v>
      </c>
      <c r="F898" s="32">
        <f>_xlfn.IFNA(VLOOKUP($A898,'311 &amp; 313 expiration'!A:C,2,FALSE),0)</f>
        <v>0</v>
      </c>
      <c r="G898" s="32">
        <f>_xlfn.IFNA(VLOOKUP($A898,'311 &amp; 313 expiration'!A:C,3,FALSE),0)</f>
        <v>0</v>
      </c>
      <c r="H898" s="33">
        <v>0.75519999999999998</v>
      </c>
      <c r="I898" s="33">
        <v>0.6169</v>
      </c>
      <c r="J898" s="33">
        <v>0.6169</v>
      </c>
      <c r="K898" s="33">
        <f t="shared" si="26"/>
        <v>0</v>
      </c>
      <c r="L898" s="33">
        <f t="shared" si="27"/>
        <v>0.75519999999999998</v>
      </c>
      <c r="M898" s="33">
        <v>0.08</v>
      </c>
      <c r="N898" s="33">
        <v>5.8299999999999977E-2</v>
      </c>
      <c r="O898" s="33">
        <v>0</v>
      </c>
    </row>
    <row r="899" spans="1:15" x14ac:dyDescent="0.3">
      <c r="A899">
        <v>226903</v>
      </c>
      <c r="B899" t="s">
        <v>896</v>
      </c>
      <c r="C899" s="32">
        <v>6723280449</v>
      </c>
      <c r="D899" s="32">
        <v>6723280449</v>
      </c>
      <c r="E899" s="32">
        <v>1307041678</v>
      </c>
      <c r="F899" s="32">
        <f>_xlfn.IFNA(VLOOKUP($A899,'311 &amp; 313 expiration'!A:C,2,FALSE),0)</f>
        <v>0</v>
      </c>
      <c r="G899" s="32">
        <f>_xlfn.IFNA(VLOOKUP($A899,'311 &amp; 313 expiration'!A:C,3,FALSE),0)</f>
        <v>0</v>
      </c>
      <c r="H899" s="33">
        <v>0.71220000000000006</v>
      </c>
      <c r="I899" s="33">
        <v>0.63219999999999998</v>
      </c>
      <c r="J899" s="33">
        <v>0.63219999999999998</v>
      </c>
      <c r="K899" s="33">
        <f t="shared" ref="K899:K962" si="28">J899-I899</f>
        <v>0</v>
      </c>
      <c r="L899" s="33">
        <f t="shared" ref="L899:L962" si="29">H899-K899</f>
        <v>0.71220000000000006</v>
      </c>
      <c r="M899" s="33">
        <v>0.08</v>
      </c>
      <c r="N899" s="33">
        <v>6.9388939039072284E-17</v>
      </c>
      <c r="O899" s="33">
        <v>0</v>
      </c>
    </row>
    <row r="900" spans="1:15" x14ac:dyDescent="0.3">
      <c r="A900">
        <v>226905</v>
      </c>
      <c r="B900" t="s">
        <v>897</v>
      </c>
      <c r="C900" s="32">
        <v>253774960</v>
      </c>
      <c r="D900" s="32">
        <v>253774960</v>
      </c>
      <c r="E900" s="32">
        <v>25223090</v>
      </c>
      <c r="F900" s="32">
        <f>_xlfn.IFNA(VLOOKUP($A900,'311 &amp; 313 expiration'!A:C,2,FALSE),0)</f>
        <v>0</v>
      </c>
      <c r="G900" s="32">
        <f>_xlfn.IFNA(VLOOKUP($A900,'311 &amp; 313 expiration'!A:C,3,FALSE),0)</f>
        <v>0</v>
      </c>
      <c r="H900" s="33">
        <v>0.754</v>
      </c>
      <c r="I900" s="33">
        <v>0.61570000000000003</v>
      </c>
      <c r="J900" s="33">
        <v>0.61570000000000003</v>
      </c>
      <c r="K900" s="33">
        <f t="shared" si="28"/>
        <v>0</v>
      </c>
      <c r="L900" s="33">
        <f t="shared" si="29"/>
        <v>0.754</v>
      </c>
      <c r="M900" s="33">
        <v>0.08</v>
      </c>
      <c r="N900" s="33">
        <v>5.8299999999999977E-2</v>
      </c>
      <c r="O900" s="33">
        <v>0</v>
      </c>
    </row>
    <row r="901" spans="1:15" x14ac:dyDescent="0.3">
      <c r="A901">
        <v>226906</v>
      </c>
      <c r="B901" t="s">
        <v>898</v>
      </c>
      <c r="C901" s="32">
        <v>727851403</v>
      </c>
      <c r="D901" s="32">
        <v>727851403</v>
      </c>
      <c r="E901" s="32">
        <v>112242872</v>
      </c>
      <c r="F901" s="32">
        <f>_xlfn.IFNA(VLOOKUP($A901,'311 &amp; 313 expiration'!A:C,2,FALSE),0)</f>
        <v>0</v>
      </c>
      <c r="G901" s="32">
        <f>_xlfn.IFNA(VLOOKUP($A901,'311 &amp; 313 expiration'!A:C,3,FALSE),0)</f>
        <v>0</v>
      </c>
      <c r="H901" s="33">
        <v>0.77029999999999998</v>
      </c>
      <c r="I901" s="33">
        <v>0.63219999999999998</v>
      </c>
      <c r="J901" s="33">
        <v>0.63219999999999998</v>
      </c>
      <c r="K901" s="33">
        <f t="shared" si="28"/>
        <v>0</v>
      </c>
      <c r="L901" s="33">
        <f t="shared" si="29"/>
        <v>0.77029999999999998</v>
      </c>
      <c r="M901" s="33">
        <v>0.08</v>
      </c>
      <c r="N901" s="33">
        <v>5.8099999999999999E-2</v>
      </c>
      <c r="O901" s="33">
        <v>0</v>
      </c>
    </row>
    <row r="902" spans="1:15" x14ac:dyDescent="0.3">
      <c r="A902">
        <v>226907</v>
      </c>
      <c r="B902" t="s">
        <v>899</v>
      </c>
      <c r="C902" s="32">
        <v>565274843</v>
      </c>
      <c r="D902" s="32">
        <v>565274843</v>
      </c>
      <c r="E902" s="32">
        <v>116373760</v>
      </c>
      <c r="F902" s="32">
        <f>_xlfn.IFNA(VLOOKUP($A902,'311 &amp; 313 expiration'!A:C,2,FALSE),0)</f>
        <v>0</v>
      </c>
      <c r="G902" s="32">
        <f>_xlfn.IFNA(VLOOKUP($A902,'311 &amp; 313 expiration'!A:C,3,FALSE),0)</f>
        <v>0</v>
      </c>
      <c r="H902" s="33">
        <v>0.70720000000000005</v>
      </c>
      <c r="I902" s="33">
        <v>0.57740000000000002</v>
      </c>
      <c r="J902" s="33">
        <v>0.57740000000000002</v>
      </c>
      <c r="K902" s="33">
        <f t="shared" si="28"/>
        <v>0</v>
      </c>
      <c r="L902" s="33">
        <f t="shared" si="29"/>
        <v>0.70720000000000005</v>
      </c>
      <c r="M902" s="33">
        <v>0.08</v>
      </c>
      <c r="N902" s="33">
        <v>4.9800000000000025E-2</v>
      </c>
      <c r="O902" s="33">
        <v>0</v>
      </c>
    </row>
    <row r="903" spans="1:15" x14ac:dyDescent="0.3">
      <c r="A903">
        <v>226908</v>
      </c>
      <c r="B903" t="s">
        <v>900</v>
      </c>
      <c r="C903" s="32">
        <v>195824206</v>
      </c>
      <c r="D903" s="32">
        <v>195824206</v>
      </c>
      <c r="E903" s="32">
        <v>23988272</v>
      </c>
      <c r="F903" s="32">
        <f>_xlfn.IFNA(VLOOKUP($A903,'311 &amp; 313 expiration'!A:C,2,FALSE),0)</f>
        <v>0</v>
      </c>
      <c r="G903" s="32">
        <f>_xlfn.IFNA(VLOOKUP($A903,'311 &amp; 313 expiration'!A:C,3,FALSE),0)</f>
        <v>0</v>
      </c>
      <c r="H903" s="33">
        <v>0.73660000000000003</v>
      </c>
      <c r="I903" s="33">
        <v>0.59830000000000005</v>
      </c>
      <c r="J903" s="33">
        <v>0.59830000000000005</v>
      </c>
      <c r="K903" s="33">
        <f t="shared" si="28"/>
        <v>0</v>
      </c>
      <c r="L903" s="33">
        <f t="shared" si="29"/>
        <v>0.73660000000000003</v>
      </c>
      <c r="M903" s="33">
        <v>0.08</v>
      </c>
      <c r="N903" s="33">
        <v>5.8299999999999977E-2</v>
      </c>
      <c r="O903" s="33">
        <v>0</v>
      </c>
    </row>
    <row r="904" spans="1:15" x14ac:dyDescent="0.3">
      <c r="A904">
        <v>227901</v>
      </c>
      <c r="B904" t="s">
        <v>901</v>
      </c>
      <c r="C904" s="32">
        <v>177799244608</v>
      </c>
      <c r="D904" s="32">
        <v>177799244608</v>
      </c>
      <c r="E904" s="32">
        <v>9954075200</v>
      </c>
      <c r="F904" s="32">
        <f>_xlfn.IFNA(VLOOKUP($A904,'311 &amp; 313 expiration'!A:C,2,FALSE),0)</f>
        <v>0</v>
      </c>
      <c r="G904" s="32">
        <f>_xlfn.IFNA(VLOOKUP($A904,'311 &amp; 313 expiration'!A:C,3,FALSE),0)</f>
        <v>0</v>
      </c>
      <c r="H904" s="33">
        <v>0.80220000000000002</v>
      </c>
      <c r="I904" s="33">
        <v>0.63219999999999998</v>
      </c>
      <c r="J904" s="33">
        <v>0.63219999999999998</v>
      </c>
      <c r="K904" s="33">
        <f t="shared" si="28"/>
        <v>0</v>
      </c>
      <c r="L904" s="33">
        <f t="shared" si="29"/>
        <v>0.80220000000000002</v>
      </c>
      <c r="M904" s="33">
        <v>0.08</v>
      </c>
      <c r="N904" s="33">
        <v>0.09</v>
      </c>
      <c r="O904" s="33">
        <v>2.7755575615628914E-17</v>
      </c>
    </row>
    <row r="905" spans="1:15" x14ac:dyDescent="0.3">
      <c r="A905">
        <v>227904</v>
      </c>
      <c r="B905" t="s">
        <v>902</v>
      </c>
      <c r="C905" s="32">
        <v>25324327421</v>
      </c>
      <c r="D905" s="32">
        <v>25324327421</v>
      </c>
      <c r="E905" s="32">
        <v>2767704710</v>
      </c>
      <c r="F905" s="32">
        <f>_xlfn.IFNA(VLOOKUP($A905,'311 &amp; 313 expiration'!A:C,2,FALSE),0)</f>
        <v>0</v>
      </c>
      <c r="G905" s="32">
        <f>_xlfn.IFNA(VLOOKUP($A905,'311 &amp; 313 expiration'!A:C,3,FALSE),0)</f>
        <v>0</v>
      </c>
      <c r="H905" s="33">
        <v>0.78690000000000004</v>
      </c>
      <c r="I905" s="33">
        <v>0.6169</v>
      </c>
      <c r="J905" s="33">
        <v>0.6169</v>
      </c>
      <c r="K905" s="33">
        <f t="shared" si="28"/>
        <v>0</v>
      </c>
      <c r="L905" s="33">
        <f t="shared" si="29"/>
        <v>0.78690000000000004</v>
      </c>
      <c r="M905" s="33">
        <v>0.08</v>
      </c>
      <c r="N905" s="33">
        <v>0.09</v>
      </c>
      <c r="O905" s="33">
        <v>2.7755575615628914E-17</v>
      </c>
    </row>
    <row r="906" spans="1:15" x14ac:dyDescent="0.3">
      <c r="A906">
        <v>227907</v>
      </c>
      <c r="B906" t="s">
        <v>903</v>
      </c>
      <c r="C906" s="32">
        <v>11475963544</v>
      </c>
      <c r="D906" s="32">
        <v>11475963544</v>
      </c>
      <c r="E906" s="32">
        <v>1158056678</v>
      </c>
      <c r="F906" s="32">
        <f>_xlfn.IFNA(VLOOKUP($A906,'311 &amp; 313 expiration'!A:C,2,FALSE),0)</f>
        <v>0</v>
      </c>
      <c r="G906" s="32">
        <f>_xlfn.IFNA(VLOOKUP($A906,'311 &amp; 313 expiration'!A:C,3,FALSE),0)</f>
        <v>0</v>
      </c>
      <c r="H906" s="33">
        <v>0.71130000000000004</v>
      </c>
      <c r="I906" s="33">
        <v>0.63130000000000008</v>
      </c>
      <c r="J906" s="33">
        <v>0.63130000000000008</v>
      </c>
      <c r="K906" s="33">
        <f t="shared" si="28"/>
        <v>0</v>
      </c>
      <c r="L906" s="33">
        <f t="shared" si="29"/>
        <v>0.71130000000000004</v>
      </c>
      <c r="M906" s="33">
        <v>7.999999999999996E-2</v>
      </c>
      <c r="N906" s="33">
        <v>0</v>
      </c>
      <c r="O906" s="33">
        <v>0</v>
      </c>
    </row>
    <row r="907" spans="1:15" x14ac:dyDescent="0.3">
      <c r="A907">
        <v>227909</v>
      </c>
      <c r="B907" t="s">
        <v>904</v>
      </c>
      <c r="C907" s="32">
        <v>21025844555</v>
      </c>
      <c r="D907" s="32">
        <v>21025844555</v>
      </c>
      <c r="E907" s="32">
        <v>793097544</v>
      </c>
      <c r="F907" s="32">
        <f>_xlfn.IFNA(VLOOKUP($A907,'311 &amp; 313 expiration'!A:C,2,FALSE),0)</f>
        <v>0</v>
      </c>
      <c r="G907" s="32">
        <f>_xlfn.IFNA(VLOOKUP($A907,'311 &amp; 313 expiration'!A:C,3,FALSE),0)</f>
        <v>0</v>
      </c>
      <c r="H907" s="33">
        <v>0.71220000000000006</v>
      </c>
      <c r="I907" s="33">
        <v>0.63219999999999998</v>
      </c>
      <c r="J907" s="33">
        <v>0.63219999999999998</v>
      </c>
      <c r="K907" s="33">
        <f t="shared" si="28"/>
        <v>0</v>
      </c>
      <c r="L907" s="33">
        <f t="shared" si="29"/>
        <v>0.71220000000000006</v>
      </c>
      <c r="M907" s="33">
        <v>0.08</v>
      </c>
      <c r="N907" s="33">
        <v>6.9388939039072284E-17</v>
      </c>
      <c r="O907" s="33">
        <v>0</v>
      </c>
    </row>
    <row r="908" spans="1:15" x14ac:dyDescent="0.3">
      <c r="A908">
        <v>227910</v>
      </c>
      <c r="B908" t="s">
        <v>905</v>
      </c>
      <c r="C908" s="32">
        <v>16435475288</v>
      </c>
      <c r="D908" s="32">
        <v>16435475288</v>
      </c>
      <c r="E908" s="32">
        <v>970370534</v>
      </c>
      <c r="F908" s="32">
        <f>_xlfn.IFNA(VLOOKUP($A908,'311 &amp; 313 expiration'!A:C,2,FALSE),0)</f>
        <v>0</v>
      </c>
      <c r="G908" s="32">
        <f>_xlfn.IFNA(VLOOKUP($A908,'311 &amp; 313 expiration'!A:C,3,FALSE),0)</f>
        <v>0</v>
      </c>
      <c r="H908" s="33">
        <v>0.61890000000000001</v>
      </c>
      <c r="I908" s="33">
        <v>0.56890000000000007</v>
      </c>
      <c r="J908" s="33">
        <v>0.56890000000000007</v>
      </c>
      <c r="K908" s="33">
        <f t="shared" si="28"/>
        <v>0</v>
      </c>
      <c r="L908" s="33">
        <f t="shared" si="29"/>
        <v>0.61890000000000001</v>
      </c>
      <c r="M908" s="33">
        <v>4.9999999999999933E-2</v>
      </c>
      <c r="N908" s="33">
        <v>0</v>
      </c>
      <c r="O908" s="33">
        <v>0</v>
      </c>
    </row>
    <row r="909" spans="1:15" x14ac:dyDescent="0.3">
      <c r="A909">
        <v>227912</v>
      </c>
      <c r="B909" t="s">
        <v>906</v>
      </c>
      <c r="C909" s="32">
        <v>3728393201</v>
      </c>
      <c r="D909" s="32">
        <v>3443717015</v>
      </c>
      <c r="E909" s="32">
        <v>992891212</v>
      </c>
      <c r="F909" s="32">
        <f>_xlfn.IFNA(VLOOKUP($A909,'311 &amp; 313 expiration'!A:C,2,FALSE),0)</f>
        <v>0</v>
      </c>
      <c r="G909" s="32">
        <f>_xlfn.IFNA(VLOOKUP($A909,'311 &amp; 313 expiration'!A:C,3,FALSE),0)</f>
        <v>0</v>
      </c>
      <c r="H909" s="33">
        <v>0.69690000000000007</v>
      </c>
      <c r="I909" s="33">
        <v>0.6169</v>
      </c>
      <c r="J909" s="33">
        <v>0.6169</v>
      </c>
      <c r="K909" s="33">
        <f t="shared" si="28"/>
        <v>0</v>
      </c>
      <c r="L909" s="33">
        <f t="shared" si="29"/>
        <v>0.69690000000000007</v>
      </c>
      <c r="M909" s="33">
        <v>0.08</v>
      </c>
      <c r="N909" s="33">
        <v>6.9388939039072284E-17</v>
      </c>
      <c r="O909" s="33">
        <v>0</v>
      </c>
    </row>
    <row r="910" spans="1:15" x14ac:dyDescent="0.3">
      <c r="A910">
        <v>227913</v>
      </c>
      <c r="B910" t="s">
        <v>907</v>
      </c>
      <c r="C910" s="32">
        <v>20777284014</v>
      </c>
      <c r="D910" s="32">
        <v>19057713690</v>
      </c>
      <c r="E910" s="32">
        <v>5002018180</v>
      </c>
      <c r="F910" s="32">
        <f>_xlfn.IFNA(VLOOKUP($A910,'311 &amp; 313 expiration'!A:C,2,FALSE),0)</f>
        <v>0</v>
      </c>
      <c r="G910" s="32">
        <f>_xlfn.IFNA(VLOOKUP($A910,'311 &amp; 313 expiration'!A:C,3,FALSE),0)</f>
        <v>0</v>
      </c>
      <c r="H910" s="33">
        <v>0.71220000000000006</v>
      </c>
      <c r="I910" s="33">
        <v>0.63219999999999998</v>
      </c>
      <c r="J910" s="33">
        <v>0.63219999999999998</v>
      </c>
      <c r="K910" s="33">
        <f t="shared" si="28"/>
        <v>0</v>
      </c>
      <c r="L910" s="33">
        <f t="shared" si="29"/>
        <v>0.71220000000000006</v>
      </c>
      <c r="M910" s="33">
        <v>0.08</v>
      </c>
      <c r="N910" s="33">
        <v>6.9388939039072284E-17</v>
      </c>
      <c r="O910" s="33">
        <v>0</v>
      </c>
    </row>
    <row r="911" spans="1:15" x14ac:dyDescent="0.3">
      <c r="A911">
        <v>228901</v>
      </c>
      <c r="B911" t="s">
        <v>908</v>
      </c>
      <c r="C911" s="32">
        <v>434074215</v>
      </c>
      <c r="D911" s="32">
        <v>434074215</v>
      </c>
      <c r="E911" s="32">
        <v>49002952</v>
      </c>
      <c r="F911" s="32">
        <f>_xlfn.IFNA(VLOOKUP($A911,'311 &amp; 313 expiration'!A:C,2,FALSE),0)</f>
        <v>0</v>
      </c>
      <c r="G911" s="32">
        <f>_xlfn.IFNA(VLOOKUP($A911,'311 &amp; 313 expiration'!A:C,3,FALSE),0)</f>
        <v>0</v>
      </c>
      <c r="H911" s="33">
        <v>0.66190000000000004</v>
      </c>
      <c r="I911" s="33">
        <v>0.6119</v>
      </c>
      <c r="J911" s="33">
        <v>0.6119</v>
      </c>
      <c r="K911" s="33">
        <f t="shared" si="28"/>
        <v>0</v>
      </c>
      <c r="L911" s="33">
        <f t="shared" si="29"/>
        <v>0.66190000000000004</v>
      </c>
      <c r="M911" s="33">
        <v>5.0000000000000044E-2</v>
      </c>
      <c r="N911" s="33">
        <v>0</v>
      </c>
      <c r="O911" s="33">
        <v>0</v>
      </c>
    </row>
    <row r="912" spans="1:15" x14ac:dyDescent="0.3">
      <c r="A912">
        <v>228903</v>
      </c>
      <c r="B912" t="s">
        <v>909</v>
      </c>
      <c r="C912" s="32">
        <v>570664349</v>
      </c>
      <c r="D912" s="32">
        <v>570664349</v>
      </c>
      <c r="E912" s="32">
        <v>87415920</v>
      </c>
      <c r="F912" s="32">
        <f>_xlfn.IFNA(VLOOKUP($A912,'311 &amp; 313 expiration'!A:C,2,FALSE),0)</f>
        <v>0</v>
      </c>
      <c r="G912" s="32">
        <f>_xlfn.IFNA(VLOOKUP($A912,'311 &amp; 313 expiration'!A:C,3,FALSE),0)</f>
        <v>0</v>
      </c>
      <c r="H912" s="33">
        <v>0.69950000000000001</v>
      </c>
      <c r="I912" s="33">
        <v>0.63219999999999998</v>
      </c>
      <c r="J912" s="33">
        <v>0.63219999999999998</v>
      </c>
      <c r="K912" s="33">
        <f t="shared" si="28"/>
        <v>0</v>
      </c>
      <c r="L912" s="33">
        <f t="shared" si="29"/>
        <v>0.69950000000000001</v>
      </c>
      <c r="M912" s="33">
        <v>6.7300000000000026E-2</v>
      </c>
      <c r="N912" s="33">
        <v>0</v>
      </c>
      <c r="O912" s="33">
        <v>0</v>
      </c>
    </row>
    <row r="913" spans="1:15" x14ac:dyDescent="0.3">
      <c r="A913">
        <v>228904</v>
      </c>
      <c r="B913" t="s">
        <v>605</v>
      </c>
      <c r="C913" s="32">
        <v>45000832</v>
      </c>
      <c r="D913" s="32">
        <v>45000832</v>
      </c>
      <c r="E913" s="32">
        <v>9332910</v>
      </c>
      <c r="F913" s="32">
        <f>_xlfn.IFNA(VLOOKUP($A913,'311 &amp; 313 expiration'!A:C,2,FALSE),0)</f>
        <v>0</v>
      </c>
      <c r="G913" s="32">
        <f>_xlfn.IFNA(VLOOKUP($A913,'311 &amp; 313 expiration'!A:C,3,FALSE),0)</f>
        <v>0</v>
      </c>
      <c r="H913" s="33">
        <v>0.75519999999999998</v>
      </c>
      <c r="I913" s="33">
        <v>0.6169</v>
      </c>
      <c r="J913" s="33">
        <v>0.6169</v>
      </c>
      <c r="K913" s="33">
        <f t="shared" si="28"/>
        <v>0</v>
      </c>
      <c r="L913" s="33">
        <f t="shared" si="29"/>
        <v>0.75519999999999998</v>
      </c>
      <c r="M913" s="33">
        <v>0.08</v>
      </c>
      <c r="N913" s="33">
        <v>5.8299999999999977E-2</v>
      </c>
      <c r="O913" s="33">
        <v>0</v>
      </c>
    </row>
    <row r="914" spans="1:15" x14ac:dyDescent="0.3">
      <c r="A914">
        <v>228905</v>
      </c>
      <c r="B914" t="s">
        <v>910</v>
      </c>
      <c r="C914" s="32">
        <v>68944070</v>
      </c>
      <c r="D914" s="32">
        <v>68944070</v>
      </c>
      <c r="E914" s="32">
        <v>11826704</v>
      </c>
      <c r="F914" s="32">
        <f>_xlfn.IFNA(VLOOKUP($A914,'311 &amp; 313 expiration'!A:C,2,FALSE),0)</f>
        <v>0</v>
      </c>
      <c r="G914" s="32">
        <f>_xlfn.IFNA(VLOOKUP($A914,'311 &amp; 313 expiration'!A:C,3,FALSE),0)</f>
        <v>0</v>
      </c>
      <c r="H914" s="33">
        <v>0.71689999999999998</v>
      </c>
      <c r="I914" s="33">
        <v>0.6169</v>
      </c>
      <c r="J914" s="33">
        <v>0.6169</v>
      </c>
      <c r="K914" s="33">
        <f t="shared" si="28"/>
        <v>0</v>
      </c>
      <c r="L914" s="33">
        <f t="shared" si="29"/>
        <v>0.71689999999999998</v>
      </c>
      <c r="M914" s="33">
        <v>0.08</v>
      </c>
      <c r="N914" s="33">
        <v>1.9999999999999976E-2</v>
      </c>
      <c r="O914" s="33">
        <v>0</v>
      </c>
    </row>
    <row r="915" spans="1:15" x14ac:dyDescent="0.3">
      <c r="A915">
        <v>229901</v>
      </c>
      <c r="B915" t="s">
        <v>911</v>
      </c>
      <c r="C915" s="32">
        <v>208744682</v>
      </c>
      <c r="D915" s="32">
        <v>208744682</v>
      </c>
      <c r="E915" s="32">
        <v>31919104</v>
      </c>
      <c r="F915" s="32">
        <f>_xlfn.IFNA(VLOOKUP($A915,'311 &amp; 313 expiration'!A:C,2,FALSE),0)</f>
        <v>0</v>
      </c>
      <c r="G915" s="32">
        <f>_xlfn.IFNA(VLOOKUP($A915,'311 &amp; 313 expiration'!A:C,3,FALSE),0)</f>
        <v>0</v>
      </c>
      <c r="H915" s="33">
        <v>0.68220000000000003</v>
      </c>
      <c r="I915" s="33">
        <v>0.63219999999999998</v>
      </c>
      <c r="J915" s="33">
        <v>0.63219999999999998</v>
      </c>
      <c r="K915" s="33">
        <f t="shared" si="28"/>
        <v>0</v>
      </c>
      <c r="L915" s="33">
        <f t="shared" si="29"/>
        <v>0.68220000000000003</v>
      </c>
      <c r="M915" s="33">
        <v>5.0000000000000044E-2</v>
      </c>
      <c r="N915" s="33">
        <v>0</v>
      </c>
      <c r="O915" s="33">
        <v>0</v>
      </c>
    </row>
    <row r="916" spans="1:15" x14ac:dyDescent="0.3">
      <c r="A916">
        <v>229903</v>
      </c>
      <c r="B916" t="s">
        <v>912</v>
      </c>
      <c r="C916" s="32">
        <v>782862822</v>
      </c>
      <c r="D916" s="32">
        <v>782862822</v>
      </c>
      <c r="E916" s="32">
        <v>91709716</v>
      </c>
      <c r="F916" s="32">
        <f>_xlfn.IFNA(VLOOKUP($A916,'311 &amp; 313 expiration'!A:C,2,FALSE),0)</f>
        <v>0</v>
      </c>
      <c r="G916" s="32">
        <f>_xlfn.IFNA(VLOOKUP($A916,'311 &amp; 313 expiration'!A:C,3,FALSE),0)</f>
        <v>0</v>
      </c>
      <c r="H916" s="33">
        <v>0.66920000000000002</v>
      </c>
      <c r="I916" s="33">
        <v>0.61920000000000008</v>
      </c>
      <c r="J916" s="33">
        <v>0.61920000000000008</v>
      </c>
      <c r="K916" s="33">
        <f t="shared" si="28"/>
        <v>0</v>
      </c>
      <c r="L916" s="33">
        <f t="shared" si="29"/>
        <v>0.66920000000000002</v>
      </c>
      <c r="M916" s="33">
        <v>4.9999999999999933E-2</v>
      </c>
      <c r="N916" s="33">
        <v>0</v>
      </c>
      <c r="O916" s="33">
        <v>0</v>
      </c>
    </row>
    <row r="917" spans="1:15" x14ac:dyDescent="0.3">
      <c r="A917">
        <v>229904</v>
      </c>
      <c r="B917" t="s">
        <v>913</v>
      </c>
      <c r="C917" s="32">
        <v>325785176</v>
      </c>
      <c r="D917" s="32">
        <v>325785176</v>
      </c>
      <c r="E917" s="32">
        <v>89746082</v>
      </c>
      <c r="F917" s="32">
        <f>_xlfn.IFNA(VLOOKUP($A917,'311 &amp; 313 expiration'!A:C,2,FALSE),0)</f>
        <v>0</v>
      </c>
      <c r="G917" s="32">
        <f>_xlfn.IFNA(VLOOKUP($A917,'311 &amp; 313 expiration'!A:C,3,FALSE),0)</f>
        <v>0</v>
      </c>
      <c r="H917" s="33">
        <v>0.75519999999999998</v>
      </c>
      <c r="I917" s="33">
        <v>0.6169</v>
      </c>
      <c r="J917" s="33">
        <v>0.6169</v>
      </c>
      <c r="K917" s="33">
        <f t="shared" si="28"/>
        <v>0</v>
      </c>
      <c r="L917" s="33">
        <f t="shared" si="29"/>
        <v>0.75519999999999998</v>
      </c>
      <c r="M917" s="33">
        <v>0.08</v>
      </c>
      <c r="N917" s="33">
        <v>5.8299999999999977E-2</v>
      </c>
      <c r="O917" s="33">
        <v>0</v>
      </c>
    </row>
    <row r="918" spans="1:15" x14ac:dyDescent="0.3">
      <c r="A918">
        <v>229905</v>
      </c>
      <c r="B918" t="s">
        <v>914</v>
      </c>
      <c r="C918" s="32">
        <v>90248557</v>
      </c>
      <c r="D918" s="32">
        <v>90248557</v>
      </c>
      <c r="E918" s="32">
        <v>19934976</v>
      </c>
      <c r="F918" s="32">
        <f>_xlfn.IFNA(VLOOKUP($A918,'311 &amp; 313 expiration'!A:C,2,FALSE),0)</f>
        <v>0</v>
      </c>
      <c r="G918" s="32">
        <f>_xlfn.IFNA(VLOOKUP($A918,'311 &amp; 313 expiration'!A:C,3,FALSE),0)</f>
        <v>0</v>
      </c>
      <c r="H918" s="33">
        <v>0.751</v>
      </c>
      <c r="I918" s="33">
        <v>0.621</v>
      </c>
      <c r="J918" s="33">
        <v>0.621</v>
      </c>
      <c r="K918" s="33">
        <f t="shared" si="28"/>
        <v>0</v>
      </c>
      <c r="L918" s="33">
        <f t="shared" si="29"/>
        <v>0.751</v>
      </c>
      <c r="M918" s="33">
        <v>0.08</v>
      </c>
      <c r="N918" s="33">
        <v>0.05</v>
      </c>
      <c r="O918" s="33">
        <v>0</v>
      </c>
    </row>
    <row r="919" spans="1:15" x14ac:dyDescent="0.3">
      <c r="A919">
        <v>229906</v>
      </c>
      <c r="B919" t="s">
        <v>915</v>
      </c>
      <c r="C919" s="32">
        <v>108795728</v>
      </c>
      <c r="D919" s="32">
        <v>108795728</v>
      </c>
      <c r="E919" s="32">
        <v>16472054</v>
      </c>
      <c r="F919" s="32">
        <f>_xlfn.IFNA(VLOOKUP($A919,'311 &amp; 313 expiration'!A:C,2,FALSE),0)</f>
        <v>0</v>
      </c>
      <c r="G919" s="32">
        <f>_xlfn.IFNA(VLOOKUP($A919,'311 &amp; 313 expiration'!A:C,3,FALSE),0)</f>
        <v>0</v>
      </c>
      <c r="H919" s="33">
        <v>0.755</v>
      </c>
      <c r="I919" s="33">
        <v>0.6169</v>
      </c>
      <c r="J919" s="33">
        <v>0.6169</v>
      </c>
      <c r="K919" s="33">
        <f t="shared" si="28"/>
        <v>0</v>
      </c>
      <c r="L919" s="33">
        <f t="shared" si="29"/>
        <v>0.755</v>
      </c>
      <c r="M919" s="33">
        <v>0.08</v>
      </c>
      <c r="N919" s="33">
        <v>5.8099999999999999E-2</v>
      </c>
      <c r="O919" s="33">
        <v>0</v>
      </c>
    </row>
    <row r="920" spans="1:15" x14ac:dyDescent="0.3">
      <c r="A920">
        <v>230901</v>
      </c>
      <c r="B920" t="s">
        <v>774</v>
      </c>
      <c r="C920" s="32">
        <v>317200261</v>
      </c>
      <c r="D920" s="32">
        <v>317200261</v>
      </c>
      <c r="E920" s="32">
        <v>51393064</v>
      </c>
      <c r="F920" s="32">
        <f>_xlfn.IFNA(VLOOKUP($A920,'311 &amp; 313 expiration'!A:C,2,FALSE),0)</f>
        <v>0</v>
      </c>
      <c r="G920" s="32">
        <f>_xlfn.IFNA(VLOOKUP($A920,'311 &amp; 313 expiration'!A:C,3,FALSE),0)</f>
        <v>0</v>
      </c>
      <c r="H920" s="33">
        <v>0.66690000000000005</v>
      </c>
      <c r="I920" s="33">
        <v>0.6169</v>
      </c>
      <c r="J920" s="33">
        <v>0.6169</v>
      </c>
      <c r="K920" s="33">
        <f t="shared" si="28"/>
        <v>0</v>
      </c>
      <c r="L920" s="33">
        <f t="shared" si="29"/>
        <v>0.66690000000000005</v>
      </c>
      <c r="M920" s="33">
        <v>5.0000000000000044E-2</v>
      </c>
      <c r="N920" s="33">
        <v>0</v>
      </c>
      <c r="O920" s="33">
        <v>0</v>
      </c>
    </row>
    <row r="921" spans="1:15" x14ac:dyDescent="0.3">
      <c r="A921">
        <v>230902</v>
      </c>
      <c r="B921" t="s">
        <v>916</v>
      </c>
      <c r="C921" s="32">
        <v>1214015145</v>
      </c>
      <c r="D921" s="32">
        <v>1214015145</v>
      </c>
      <c r="E921" s="32">
        <v>259172436</v>
      </c>
      <c r="F921" s="32">
        <f>_xlfn.IFNA(VLOOKUP($A921,'311 &amp; 313 expiration'!A:C,2,FALSE),0)</f>
        <v>0</v>
      </c>
      <c r="G921" s="32">
        <f>_xlfn.IFNA(VLOOKUP($A921,'311 &amp; 313 expiration'!A:C,3,FALSE),0)</f>
        <v>0</v>
      </c>
      <c r="H921" s="33">
        <v>0.75519999999999998</v>
      </c>
      <c r="I921" s="33">
        <v>0.6169</v>
      </c>
      <c r="J921" s="33">
        <v>0.6169</v>
      </c>
      <c r="K921" s="33">
        <f t="shared" si="28"/>
        <v>0</v>
      </c>
      <c r="L921" s="33">
        <f t="shared" si="29"/>
        <v>0.75519999999999998</v>
      </c>
      <c r="M921" s="33">
        <v>0.08</v>
      </c>
      <c r="N921" s="33">
        <v>5.8299999999999977E-2</v>
      </c>
      <c r="O921" s="33">
        <v>0</v>
      </c>
    </row>
    <row r="922" spans="1:15" x14ac:dyDescent="0.3">
      <c r="A922">
        <v>230903</v>
      </c>
      <c r="B922" t="s">
        <v>917</v>
      </c>
      <c r="C922" s="32">
        <v>221336172</v>
      </c>
      <c r="D922" s="32">
        <v>221336172</v>
      </c>
      <c r="E922" s="32">
        <v>46147580</v>
      </c>
      <c r="F922" s="32">
        <f>_xlfn.IFNA(VLOOKUP($A922,'311 &amp; 313 expiration'!A:C,2,FALSE),0)</f>
        <v>0</v>
      </c>
      <c r="G922" s="32">
        <f>_xlfn.IFNA(VLOOKUP($A922,'311 &amp; 313 expiration'!A:C,3,FALSE),0)</f>
        <v>0</v>
      </c>
      <c r="H922" s="33">
        <v>0.76450000000000007</v>
      </c>
      <c r="I922" s="33">
        <v>0.62619999999999998</v>
      </c>
      <c r="J922" s="33">
        <v>0.62619999999999998</v>
      </c>
      <c r="K922" s="33">
        <f t="shared" si="28"/>
        <v>0</v>
      </c>
      <c r="L922" s="33">
        <f t="shared" si="29"/>
        <v>0.76450000000000007</v>
      </c>
      <c r="M922" s="33">
        <v>0.08</v>
      </c>
      <c r="N922" s="33">
        <v>5.8300000000000088E-2</v>
      </c>
      <c r="O922" s="33">
        <v>0</v>
      </c>
    </row>
    <row r="923" spans="1:15" x14ac:dyDescent="0.3">
      <c r="A923">
        <v>230904</v>
      </c>
      <c r="B923" t="s">
        <v>918</v>
      </c>
      <c r="C923" s="32">
        <v>126457798</v>
      </c>
      <c r="D923" s="32">
        <v>126457798</v>
      </c>
      <c r="E923" s="32">
        <v>30280438</v>
      </c>
      <c r="F923" s="32">
        <f>_xlfn.IFNA(VLOOKUP($A923,'311 &amp; 313 expiration'!A:C,2,FALSE),0)</f>
        <v>0</v>
      </c>
      <c r="G923" s="32">
        <f>_xlfn.IFNA(VLOOKUP($A923,'311 &amp; 313 expiration'!A:C,3,FALSE),0)</f>
        <v>0</v>
      </c>
      <c r="H923" s="33">
        <v>0.75519999999999998</v>
      </c>
      <c r="I923" s="33">
        <v>0.6169</v>
      </c>
      <c r="J923" s="33">
        <v>0.6169</v>
      </c>
      <c r="K923" s="33">
        <f t="shared" si="28"/>
        <v>0</v>
      </c>
      <c r="L923" s="33">
        <f t="shared" si="29"/>
        <v>0.75519999999999998</v>
      </c>
      <c r="M923" s="33">
        <v>0.08</v>
      </c>
      <c r="N923" s="33">
        <v>5.8299999999999977E-2</v>
      </c>
      <c r="O923" s="33">
        <v>0</v>
      </c>
    </row>
    <row r="924" spans="1:15" x14ac:dyDescent="0.3">
      <c r="A924">
        <v>230905</v>
      </c>
      <c r="B924" t="s">
        <v>919</v>
      </c>
      <c r="C924" s="32">
        <v>494535051</v>
      </c>
      <c r="D924" s="32">
        <v>494535051</v>
      </c>
      <c r="E924" s="32">
        <v>152247378</v>
      </c>
      <c r="F924" s="32">
        <f>_xlfn.IFNA(VLOOKUP($A924,'311 &amp; 313 expiration'!A:C,2,FALSE),0)</f>
        <v>0</v>
      </c>
      <c r="G924" s="32">
        <f>_xlfn.IFNA(VLOOKUP($A924,'311 &amp; 313 expiration'!A:C,3,FALSE),0)</f>
        <v>0</v>
      </c>
      <c r="H924" s="33">
        <v>0.75519999999999998</v>
      </c>
      <c r="I924" s="33">
        <v>0.6169</v>
      </c>
      <c r="J924" s="33">
        <v>0.6169</v>
      </c>
      <c r="K924" s="33">
        <f t="shared" si="28"/>
        <v>0</v>
      </c>
      <c r="L924" s="33">
        <f t="shared" si="29"/>
        <v>0.75519999999999998</v>
      </c>
      <c r="M924" s="33">
        <v>0.08</v>
      </c>
      <c r="N924" s="33">
        <v>5.8299999999999977E-2</v>
      </c>
      <c r="O924" s="33">
        <v>0</v>
      </c>
    </row>
    <row r="925" spans="1:15" x14ac:dyDescent="0.3">
      <c r="A925">
        <v>230906</v>
      </c>
      <c r="B925" t="s">
        <v>920</v>
      </c>
      <c r="C925" s="32">
        <v>328459470</v>
      </c>
      <c r="D925" s="32">
        <v>328459470</v>
      </c>
      <c r="E925" s="32">
        <v>88041448</v>
      </c>
      <c r="F925" s="32">
        <f>_xlfn.IFNA(VLOOKUP($A925,'311 &amp; 313 expiration'!A:C,2,FALSE),0)</f>
        <v>0</v>
      </c>
      <c r="G925" s="32">
        <f>_xlfn.IFNA(VLOOKUP($A925,'311 &amp; 313 expiration'!A:C,3,FALSE),0)</f>
        <v>0</v>
      </c>
      <c r="H925" s="33">
        <v>0.78690000000000004</v>
      </c>
      <c r="I925" s="33">
        <v>0.6169</v>
      </c>
      <c r="J925" s="33">
        <v>0.6169</v>
      </c>
      <c r="K925" s="33">
        <f t="shared" si="28"/>
        <v>0</v>
      </c>
      <c r="L925" s="33">
        <f t="shared" si="29"/>
        <v>0.78690000000000004</v>
      </c>
      <c r="M925" s="33">
        <v>0.08</v>
      </c>
      <c r="N925" s="33">
        <v>0.09</v>
      </c>
      <c r="O925" s="33">
        <v>2.7755575615628914E-17</v>
      </c>
    </row>
    <row r="926" spans="1:15" x14ac:dyDescent="0.3">
      <c r="A926">
        <v>230908</v>
      </c>
      <c r="B926" t="s">
        <v>921</v>
      </c>
      <c r="C926" s="32">
        <v>186722997</v>
      </c>
      <c r="D926" s="32">
        <v>186722997</v>
      </c>
      <c r="E926" s="32">
        <v>45721462</v>
      </c>
      <c r="F926" s="32">
        <f>_xlfn.IFNA(VLOOKUP($A926,'311 &amp; 313 expiration'!A:C,2,FALSE),0)</f>
        <v>0</v>
      </c>
      <c r="G926" s="32">
        <f>_xlfn.IFNA(VLOOKUP($A926,'311 &amp; 313 expiration'!A:C,3,FALSE),0)</f>
        <v>0</v>
      </c>
      <c r="H926" s="33">
        <v>0.75509999999999999</v>
      </c>
      <c r="I926" s="33">
        <v>0.6169</v>
      </c>
      <c r="J926" s="33">
        <v>0.6169</v>
      </c>
      <c r="K926" s="33">
        <f t="shared" si="28"/>
        <v>0</v>
      </c>
      <c r="L926" s="33">
        <f t="shared" si="29"/>
        <v>0.75509999999999999</v>
      </c>
      <c r="M926" s="33">
        <v>0.08</v>
      </c>
      <c r="N926" s="33">
        <v>5.8199999999999988E-2</v>
      </c>
      <c r="O926" s="33">
        <v>0</v>
      </c>
    </row>
    <row r="927" spans="1:15" x14ac:dyDescent="0.3">
      <c r="A927">
        <v>231901</v>
      </c>
      <c r="B927" t="s">
        <v>922</v>
      </c>
      <c r="C927" s="32">
        <v>1199226283</v>
      </c>
      <c r="D927" s="32">
        <v>1198274230</v>
      </c>
      <c r="E927" s="32">
        <v>10160676</v>
      </c>
      <c r="F927" s="32">
        <f>_xlfn.IFNA(VLOOKUP($A927,'311 &amp; 313 expiration'!A:C,2,FALSE),0)</f>
        <v>0</v>
      </c>
      <c r="G927" s="32">
        <f>_xlfn.IFNA(VLOOKUP($A927,'311 &amp; 313 expiration'!A:C,3,FALSE),0)</f>
        <v>0</v>
      </c>
      <c r="H927" s="33">
        <v>0.68220000000000003</v>
      </c>
      <c r="I927" s="33">
        <v>0.63219999999999998</v>
      </c>
      <c r="J927" s="33">
        <v>0.63219999999999998</v>
      </c>
      <c r="K927" s="33">
        <f t="shared" si="28"/>
        <v>0</v>
      </c>
      <c r="L927" s="33">
        <f t="shared" si="29"/>
        <v>0.68220000000000003</v>
      </c>
      <c r="M927" s="33">
        <v>5.0000000000000044E-2</v>
      </c>
      <c r="N927" s="33">
        <v>0</v>
      </c>
      <c r="O927" s="33">
        <v>0</v>
      </c>
    </row>
    <row r="928" spans="1:15" x14ac:dyDescent="0.3">
      <c r="A928">
        <v>231902</v>
      </c>
      <c r="B928" t="s">
        <v>923</v>
      </c>
      <c r="C928" s="32">
        <v>13493258544</v>
      </c>
      <c r="D928" s="32">
        <v>13493258544</v>
      </c>
      <c r="E928" s="32">
        <v>4069794</v>
      </c>
      <c r="F928" s="32">
        <f>_xlfn.IFNA(VLOOKUP($A928,'311 &amp; 313 expiration'!A:C,2,FALSE),0)</f>
        <v>0</v>
      </c>
      <c r="G928" s="32">
        <f>_xlfn.IFNA(VLOOKUP($A928,'311 &amp; 313 expiration'!A:C,3,FALSE),0)</f>
        <v>0</v>
      </c>
      <c r="H928" s="33">
        <v>0.69920000000000004</v>
      </c>
      <c r="I928" s="33">
        <v>0.61920000000000008</v>
      </c>
      <c r="J928" s="33">
        <v>0.61920000000000008</v>
      </c>
      <c r="K928" s="33">
        <f t="shared" si="28"/>
        <v>0</v>
      </c>
      <c r="L928" s="33">
        <f t="shared" si="29"/>
        <v>0.69920000000000004</v>
      </c>
      <c r="M928" s="33">
        <v>7.999999999999996E-2</v>
      </c>
      <c r="N928" s="33">
        <v>0</v>
      </c>
      <c r="O928" s="33">
        <v>0</v>
      </c>
    </row>
    <row r="929" spans="1:15" x14ac:dyDescent="0.3">
      <c r="A929">
        <v>232901</v>
      </c>
      <c r="B929" t="s">
        <v>924</v>
      </c>
      <c r="C929" s="32">
        <v>324991111</v>
      </c>
      <c r="D929" s="32">
        <v>324991111</v>
      </c>
      <c r="E929" s="32">
        <v>6516324</v>
      </c>
      <c r="F929" s="32">
        <f>_xlfn.IFNA(VLOOKUP($A929,'311 &amp; 313 expiration'!A:C,2,FALSE),0)</f>
        <v>0</v>
      </c>
      <c r="G929" s="32">
        <f>_xlfn.IFNA(VLOOKUP($A929,'311 &amp; 313 expiration'!A:C,3,FALSE),0)</f>
        <v>0</v>
      </c>
      <c r="H929" s="33">
        <v>0.74330000000000007</v>
      </c>
      <c r="I929" s="33">
        <v>0.60499999999999998</v>
      </c>
      <c r="J929" s="33">
        <v>0.60499999999999998</v>
      </c>
      <c r="K929" s="33">
        <f t="shared" si="28"/>
        <v>0</v>
      </c>
      <c r="L929" s="33">
        <f t="shared" si="29"/>
        <v>0.74330000000000007</v>
      </c>
      <c r="M929" s="33">
        <v>0.08</v>
      </c>
      <c r="N929" s="33">
        <v>5.8300000000000088E-2</v>
      </c>
      <c r="O929" s="33">
        <v>0</v>
      </c>
    </row>
    <row r="930" spans="1:15" x14ac:dyDescent="0.3">
      <c r="A930">
        <v>232902</v>
      </c>
      <c r="B930" t="s">
        <v>925</v>
      </c>
      <c r="C930" s="32">
        <v>662259521</v>
      </c>
      <c r="D930" s="32">
        <v>662259521</v>
      </c>
      <c r="E930" s="32">
        <v>27129382</v>
      </c>
      <c r="F930" s="32">
        <f>_xlfn.IFNA(VLOOKUP($A930,'311 &amp; 313 expiration'!A:C,2,FALSE),0)</f>
        <v>0</v>
      </c>
      <c r="G930" s="32">
        <f>_xlfn.IFNA(VLOOKUP($A930,'311 &amp; 313 expiration'!A:C,3,FALSE),0)</f>
        <v>0</v>
      </c>
      <c r="H930" s="33">
        <v>0.66690000000000005</v>
      </c>
      <c r="I930" s="33">
        <v>0.6169</v>
      </c>
      <c r="J930" s="33">
        <v>0.6169</v>
      </c>
      <c r="K930" s="33">
        <f t="shared" si="28"/>
        <v>0</v>
      </c>
      <c r="L930" s="33">
        <f t="shared" si="29"/>
        <v>0.66690000000000005</v>
      </c>
      <c r="M930" s="33">
        <v>5.0000000000000044E-2</v>
      </c>
      <c r="N930" s="33">
        <v>0</v>
      </c>
      <c r="O930" s="33">
        <v>0</v>
      </c>
    </row>
    <row r="931" spans="1:15" x14ac:dyDescent="0.3">
      <c r="A931">
        <v>232903</v>
      </c>
      <c r="B931" t="s">
        <v>926</v>
      </c>
      <c r="C931" s="32">
        <v>1702644609</v>
      </c>
      <c r="D931" s="32">
        <v>1702644609</v>
      </c>
      <c r="E931" s="32">
        <v>201134424</v>
      </c>
      <c r="F931" s="32">
        <f>_xlfn.IFNA(VLOOKUP($A931,'311 &amp; 313 expiration'!A:C,2,FALSE),0)</f>
        <v>0</v>
      </c>
      <c r="G931" s="32">
        <f>_xlfn.IFNA(VLOOKUP($A931,'311 &amp; 313 expiration'!A:C,3,FALSE),0)</f>
        <v>0</v>
      </c>
      <c r="H931" s="33">
        <v>0.69830000000000003</v>
      </c>
      <c r="I931" s="33">
        <v>0.6169</v>
      </c>
      <c r="J931" s="33">
        <v>0.6169</v>
      </c>
      <c r="K931" s="33">
        <f t="shared" si="28"/>
        <v>0</v>
      </c>
      <c r="L931" s="33">
        <f t="shared" si="29"/>
        <v>0.69830000000000003</v>
      </c>
      <c r="M931" s="33">
        <v>0.08</v>
      </c>
      <c r="N931" s="33">
        <v>1.4000000000000262E-3</v>
      </c>
      <c r="O931" s="33">
        <v>0</v>
      </c>
    </row>
    <row r="932" spans="1:15" x14ac:dyDescent="0.3">
      <c r="A932">
        <v>232904</v>
      </c>
      <c r="B932" t="s">
        <v>927</v>
      </c>
      <c r="C932" s="32">
        <v>361017731</v>
      </c>
      <c r="D932" s="32">
        <v>361017731</v>
      </c>
      <c r="E932" s="32">
        <v>26237764</v>
      </c>
      <c r="F932" s="32">
        <f>_xlfn.IFNA(VLOOKUP($A932,'311 &amp; 313 expiration'!A:C,2,FALSE),0)</f>
        <v>0</v>
      </c>
      <c r="G932" s="32">
        <f>_xlfn.IFNA(VLOOKUP($A932,'311 &amp; 313 expiration'!A:C,3,FALSE),0)</f>
        <v>0</v>
      </c>
      <c r="H932" s="33">
        <v>0.66690000000000005</v>
      </c>
      <c r="I932" s="33">
        <v>0.6169</v>
      </c>
      <c r="J932" s="33">
        <v>0.6169</v>
      </c>
      <c r="K932" s="33">
        <f t="shared" si="28"/>
        <v>0</v>
      </c>
      <c r="L932" s="33">
        <f t="shared" si="29"/>
        <v>0.66690000000000005</v>
      </c>
      <c r="M932" s="33">
        <v>5.0000000000000044E-2</v>
      </c>
      <c r="N932" s="33">
        <v>0</v>
      </c>
      <c r="O932" s="33">
        <v>0</v>
      </c>
    </row>
    <row r="933" spans="1:15" x14ac:dyDescent="0.3">
      <c r="A933">
        <v>233901</v>
      </c>
      <c r="B933" t="s">
        <v>928</v>
      </c>
      <c r="C933" s="32">
        <v>2882276768</v>
      </c>
      <c r="D933" s="32">
        <v>2761473342</v>
      </c>
      <c r="E933" s="32">
        <v>768704648</v>
      </c>
      <c r="F933" s="32">
        <f>_xlfn.IFNA(VLOOKUP($A933,'311 &amp; 313 expiration'!A:C,2,FALSE),0)</f>
        <v>0</v>
      </c>
      <c r="G933" s="32">
        <f>_xlfn.IFNA(VLOOKUP($A933,'311 &amp; 313 expiration'!A:C,3,FALSE),0)</f>
        <v>0</v>
      </c>
      <c r="H933" s="33">
        <v>0.74860000000000004</v>
      </c>
      <c r="I933" s="33">
        <v>0.6169</v>
      </c>
      <c r="J933" s="33">
        <v>0.6169</v>
      </c>
      <c r="K933" s="33">
        <f t="shared" si="28"/>
        <v>0</v>
      </c>
      <c r="L933" s="33">
        <f t="shared" si="29"/>
        <v>0.74860000000000004</v>
      </c>
      <c r="M933" s="33">
        <v>0.08</v>
      </c>
      <c r="N933" s="33">
        <v>5.1700000000000038E-2</v>
      </c>
      <c r="O933" s="33">
        <v>0</v>
      </c>
    </row>
    <row r="934" spans="1:15" x14ac:dyDescent="0.3">
      <c r="A934">
        <v>233903</v>
      </c>
      <c r="B934" t="s">
        <v>929</v>
      </c>
      <c r="C934" s="32">
        <v>489065657</v>
      </c>
      <c r="D934" s="32">
        <v>488723846</v>
      </c>
      <c r="E934" s="32">
        <v>5906112</v>
      </c>
      <c r="F934" s="32">
        <f>_xlfn.IFNA(VLOOKUP($A934,'311 &amp; 313 expiration'!A:C,2,FALSE),0)</f>
        <v>0</v>
      </c>
      <c r="G934" s="32">
        <f>_xlfn.IFNA(VLOOKUP($A934,'311 &amp; 313 expiration'!A:C,3,FALSE),0)</f>
        <v>0</v>
      </c>
      <c r="H934" s="33">
        <v>0.75150000000000006</v>
      </c>
      <c r="I934" s="33">
        <v>0.61920000000000008</v>
      </c>
      <c r="J934" s="33">
        <v>0.61920000000000008</v>
      </c>
      <c r="K934" s="33">
        <f t="shared" si="28"/>
        <v>0</v>
      </c>
      <c r="L934" s="33">
        <f t="shared" si="29"/>
        <v>0.75150000000000006</v>
      </c>
      <c r="M934" s="33">
        <v>0.08</v>
      </c>
      <c r="N934" s="33">
        <v>5.2299999999999972E-2</v>
      </c>
      <c r="O934" s="33">
        <v>0</v>
      </c>
    </row>
    <row r="935" spans="1:15" x14ac:dyDescent="0.3">
      <c r="A935">
        <v>234902</v>
      </c>
      <c r="B935" t="s">
        <v>930</v>
      </c>
      <c r="C935" s="32">
        <v>1321405459</v>
      </c>
      <c r="D935" s="32">
        <v>1321405459</v>
      </c>
      <c r="E935" s="32">
        <v>233861516</v>
      </c>
      <c r="F935" s="32">
        <f>_xlfn.IFNA(VLOOKUP($A935,'311 &amp; 313 expiration'!A:C,2,FALSE),0)</f>
        <v>0</v>
      </c>
      <c r="G935" s="32">
        <f>_xlfn.IFNA(VLOOKUP($A935,'311 &amp; 313 expiration'!A:C,3,FALSE),0)</f>
        <v>0</v>
      </c>
      <c r="H935" s="33">
        <v>0.63270000000000004</v>
      </c>
      <c r="I935" s="33">
        <v>0.5827</v>
      </c>
      <c r="J935" s="33">
        <v>0.5827</v>
      </c>
      <c r="K935" s="33">
        <f t="shared" si="28"/>
        <v>0</v>
      </c>
      <c r="L935" s="33">
        <f t="shared" si="29"/>
        <v>0.63270000000000004</v>
      </c>
      <c r="M935" s="33">
        <v>5.0000000000000044E-2</v>
      </c>
      <c r="N935" s="33">
        <v>0</v>
      </c>
      <c r="O935" s="33">
        <v>0</v>
      </c>
    </row>
    <row r="936" spans="1:15" x14ac:dyDescent="0.3">
      <c r="A936">
        <v>234903</v>
      </c>
      <c r="B936" t="s">
        <v>57</v>
      </c>
      <c r="C936" s="32">
        <v>456825574</v>
      </c>
      <c r="D936" s="32">
        <v>456825574</v>
      </c>
      <c r="E936" s="32">
        <v>101745734</v>
      </c>
      <c r="F936" s="32">
        <f>_xlfn.IFNA(VLOOKUP($A936,'311 &amp; 313 expiration'!A:C,2,FALSE),0)</f>
        <v>0</v>
      </c>
      <c r="G936" s="32">
        <f>_xlfn.IFNA(VLOOKUP($A936,'311 &amp; 313 expiration'!A:C,3,FALSE),0)</f>
        <v>0</v>
      </c>
      <c r="H936" s="33">
        <v>0.75519999999999998</v>
      </c>
      <c r="I936" s="33">
        <v>0.6169</v>
      </c>
      <c r="J936" s="33">
        <v>0.6169</v>
      </c>
      <c r="K936" s="33">
        <f t="shared" si="28"/>
        <v>0</v>
      </c>
      <c r="L936" s="33">
        <f t="shared" si="29"/>
        <v>0.75519999999999998</v>
      </c>
      <c r="M936" s="33">
        <v>0.08</v>
      </c>
      <c r="N936" s="33">
        <v>5.8299999999999977E-2</v>
      </c>
      <c r="O936" s="33">
        <v>0</v>
      </c>
    </row>
    <row r="937" spans="1:15" x14ac:dyDescent="0.3">
      <c r="A937">
        <v>234904</v>
      </c>
      <c r="B937" t="s">
        <v>931</v>
      </c>
      <c r="C937" s="32">
        <v>451453033</v>
      </c>
      <c r="D937" s="32">
        <v>427735472</v>
      </c>
      <c r="E937" s="32">
        <v>145339140</v>
      </c>
      <c r="F937" s="32">
        <f>_xlfn.IFNA(VLOOKUP($A937,'311 &amp; 313 expiration'!A:C,2,FALSE),0)</f>
        <v>0</v>
      </c>
      <c r="G937" s="32">
        <f>_xlfn.IFNA(VLOOKUP($A937,'311 &amp; 313 expiration'!A:C,3,FALSE),0)</f>
        <v>0</v>
      </c>
      <c r="H937" s="33">
        <v>0.75519999999999998</v>
      </c>
      <c r="I937" s="33">
        <v>0.6169</v>
      </c>
      <c r="J937" s="33">
        <v>0.6169</v>
      </c>
      <c r="K937" s="33">
        <f t="shared" si="28"/>
        <v>0</v>
      </c>
      <c r="L937" s="33">
        <f t="shared" si="29"/>
        <v>0.75519999999999998</v>
      </c>
      <c r="M937" s="33">
        <v>0.08</v>
      </c>
      <c r="N937" s="33">
        <v>5.8299999999999977E-2</v>
      </c>
      <c r="O937" s="33">
        <v>0</v>
      </c>
    </row>
    <row r="938" spans="1:15" x14ac:dyDescent="0.3">
      <c r="A938">
        <v>234905</v>
      </c>
      <c r="B938" t="s">
        <v>932</v>
      </c>
      <c r="C938" s="32">
        <v>180945740</v>
      </c>
      <c r="D938" s="32">
        <v>180945740</v>
      </c>
      <c r="E938" s="32">
        <v>39405274</v>
      </c>
      <c r="F938" s="32">
        <f>_xlfn.IFNA(VLOOKUP($A938,'311 &amp; 313 expiration'!A:C,2,FALSE),0)</f>
        <v>0</v>
      </c>
      <c r="G938" s="32">
        <f>_xlfn.IFNA(VLOOKUP($A938,'311 &amp; 313 expiration'!A:C,3,FALSE),0)</f>
        <v>0</v>
      </c>
      <c r="H938" s="33">
        <v>0.66690000000000005</v>
      </c>
      <c r="I938" s="33">
        <v>0.6169</v>
      </c>
      <c r="J938" s="33">
        <v>0.6169</v>
      </c>
      <c r="K938" s="33">
        <f t="shared" si="28"/>
        <v>0</v>
      </c>
      <c r="L938" s="33">
        <f t="shared" si="29"/>
        <v>0.66690000000000005</v>
      </c>
      <c r="M938" s="33">
        <v>5.0000000000000044E-2</v>
      </c>
      <c r="N938" s="33">
        <v>0</v>
      </c>
      <c r="O938" s="33">
        <v>0</v>
      </c>
    </row>
    <row r="939" spans="1:15" x14ac:dyDescent="0.3">
      <c r="A939">
        <v>234906</v>
      </c>
      <c r="B939" t="s">
        <v>933</v>
      </c>
      <c r="C939" s="32">
        <v>1211261264</v>
      </c>
      <c r="D939" s="32">
        <v>1127839063</v>
      </c>
      <c r="E939" s="32">
        <v>403355600</v>
      </c>
      <c r="F939" s="32">
        <f>_xlfn.IFNA(VLOOKUP($A939,'311 &amp; 313 expiration'!A:C,2,FALSE),0)</f>
        <v>0</v>
      </c>
      <c r="G939" s="32">
        <f>_xlfn.IFNA(VLOOKUP($A939,'311 &amp; 313 expiration'!A:C,3,FALSE),0)</f>
        <v>0</v>
      </c>
      <c r="H939" s="33">
        <v>0.75519999999999998</v>
      </c>
      <c r="I939" s="33">
        <v>0.6169</v>
      </c>
      <c r="J939" s="33">
        <v>0.6169</v>
      </c>
      <c r="K939" s="33">
        <f t="shared" si="28"/>
        <v>0</v>
      </c>
      <c r="L939" s="33">
        <f t="shared" si="29"/>
        <v>0.75519999999999998</v>
      </c>
      <c r="M939" s="33">
        <v>0.08</v>
      </c>
      <c r="N939" s="33">
        <v>5.8299999999999977E-2</v>
      </c>
      <c r="O939" s="33">
        <v>0</v>
      </c>
    </row>
    <row r="940" spans="1:15" x14ac:dyDescent="0.3">
      <c r="A940">
        <v>234907</v>
      </c>
      <c r="B940" t="s">
        <v>934</v>
      </c>
      <c r="C940" s="32">
        <v>1446672787</v>
      </c>
      <c r="D940" s="32">
        <v>1446672787</v>
      </c>
      <c r="E940" s="32">
        <v>215581794</v>
      </c>
      <c r="F940" s="32">
        <f>_xlfn.IFNA(VLOOKUP($A940,'311 &amp; 313 expiration'!A:C,2,FALSE),0)</f>
        <v>0</v>
      </c>
      <c r="G940" s="32">
        <f>_xlfn.IFNA(VLOOKUP($A940,'311 &amp; 313 expiration'!A:C,3,FALSE),0)</f>
        <v>0</v>
      </c>
      <c r="H940" s="33">
        <v>0.7339</v>
      </c>
      <c r="I940" s="33">
        <v>0.6169</v>
      </c>
      <c r="J940" s="33">
        <v>0.6169</v>
      </c>
      <c r="K940" s="33">
        <f t="shared" si="28"/>
        <v>0</v>
      </c>
      <c r="L940" s="33">
        <f t="shared" si="29"/>
        <v>0.7339</v>
      </c>
      <c r="M940" s="33">
        <v>0.08</v>
      </c>
      <c r="N940" s="33">
        <v>3.6999999999999991E-2</v>
      </c>
      <c r="O940" s="33">
        <v>0</v>
      </c>
    </row>
    <row r="941" spans="1:15" x14ac:dyDescent="0.3">
      <c r="A941">
        <v>234909</v>
      </c>
      <c r="B941" t="s">
        <v>935</v>
      </c>
      <c r="C941" s="32">
        <v>109042643</v>
      </c>
      <c r="D941" s="32">
        <v>102457455</v>
      </c>
      <c r="E941" s="32">
        <v>39390972</v>
      </c>
      <c r="F941" s="32">
        <f>_xlfn.IFNA(VLOOKUP($A941,'311 &amp; 313 expiration'!A:C,2,FALSE),0)</f>
        <v>0</v>
      </c>
      <c r="G941" s="32">
        <f>_xlfn.IFNA(VLOOKUP($A941,'311 &amp; 313 expiration'!A:C,3,FALSE),0)</f>
        <v>0</v>
      </c>
      <c r="H941" s="33">
        <v>0.75519999999999998</v>
      </c>
      <c r="I941" s="33">
        <v>0.6169</v>
      </c>
      <c r="J941" s="33">
        <v>0.6169</v>
      </c>
      <c r="K941" s="33">
        <f t="shared" si="28"/>
        <v>0</v>
      </c>
      <c r="L941" s="33">
        <f t="shared" si="29"/>
        <v>0.75519999999999998</v>
      </c>
      <c r="M941" s="33">
        <v>0.08</v>
      </c>
      <c r="N941" s="33">
        <v>5.8299999999999977E-2</v>
      </c>
      <c r="O941" s="33">
        <v>0</v>
      </c>
    </row>
    <row r="942" spans="1:15" x14ac:dyDescent="0.3">
      <c r="A942">
        <v>235901</v>
      </c>
      <c r="B942" t="s">
        <v>936</v>
      </c>
      <c r="C942" s="32">
        <v>312351497</v>
      </c>
      <c r="D942" s="32">
        <v>312351497</v>
      </c>
      <c r="E942" s="32">
        <v>23375216</v>
      </c>
      <c r="F942" s="32">
        <f>_xlfn.IFNA(VLOOKUP($A942,'311 &amp; 313 expiration'!A:C,2,FALSE),0)</f>
        <v>0</v>
      </c>
      <c r="G942" s="32">
        <f>_xlfn.IFNA(VLOOKUP($A942,'311 &amp; 313 expiration'!A:C,3,FALSE),0)</f>
        <v>0</v>
      </c>
      <c r="H942" s="33">
        <v>0.66690000000000005</v>
      </c>
      <c r="I942" s="33">
        <v>0.6169</v>
      </c>
      <c r="J942" s="33">
        <v>0.6169</v>
      </c>
      <c r="K942" s="33">
        <f t="shared" si="28"/>
        <v>0</v>
      </c>
      <c r="L942" s="33">
        <f t="shared" si="29"/>
        <v>0.66690000000000005</v>
      </c>
      <c r="M942" s="33">
        <v>5.0000000000000044E-2</v>
      </c>
      <c r="N942" s="33">
        <v>0</v>
      </c>
      <c r="O942" s="33">
        <v>0</v>
      </c>
    </row>
    <row r="943" spans="1:15" x14ac:dyDescent="0.3">
      <c r="A943">
        <v>235902</v>
      </c>
      <c r="B943" t="s">
        <v>937</v>
      </c>
      <c r="C943" s="32">
        <v>7517799733</v>
      </c>
      <c r="D943" s="32">
        <v>7517799733</v>
      </c>
      <c r="E943" s="32">
        <v>1108863670</v>
      </c>
      <c r="F943" s="32">
        <f>_xlfn.IFNA(VLOOKUP($A943,'311 &amp; 313 expiration'!A:C,2,FALSE),0)</f>
        <v>0</v>
      </c>
      <c r="G943" s="32">
        <f>_xlfn.IFNA(VLOOKUP($A943,'311 &amp; 313 expiration'!A:C,3,FALSE),0)</f>
        <v>0</v>
      </c>
      <c r="H943" s="33">
        <v>0.69690000000000007</v>
      </c>
      <c r="I943" s="33">
        <v>0.6169</v>
      </c>
      <c r="J943" s="33">
        <v>0.6169</v>
      </c>
      <c r="K943" s="33">
        <f t="shared" si="28"/>
        <v>0</v>
      </c>
      <c r="L943" s="33">
        <f t="shared" si="29"/>
        <v>0.69690000000000007</v>
      </c>
      <c r="M943" s="33">
        <v>0.08</v>
      </c>
      <c r="N943" s="33">
        <v>6.9388939039072284E-17</v>
      </c>
      <c r="O943" s="33">
        <v>0</v>
      </c>
    </row>
    <row r="944" spans="1:15" x14ac:dyDescent="0.3">
      <c r="A944">
        <v>235904</v>
      </c>
      <c r="B944" t="s">
        <v>938</v>
      </c>
      <c r="C944" s="32">
        <v>245456523</v>
      </c>
      <c r="D944" s="32">
        <v>245456523</v>
      </c>
      <c r="E944" s="32">
        <v>30573862</v>
      </c>
      <c r="F944" s="32">
        <f>_xlfn.IFNA(VLOOKUP($A944,'311 &amp; 313 expiration'!A:C,2,FALSE),0)</f>
        <v>0</v>
      </c>
      <c r="G944" s="32">
        <f>_xlfn.IFNA(VLOOKUP($A944,'311 &amp; 313 expiration'!A:C,3,FALSE),0)</f>
        <v>0</v>
      </c>
      <c r="H944" s="33">
        <v>0.68220000000000003</v>
      </c>
      <c r="I944" s="33">
        <v>0.63219999999999998</v>
      </c>
      <c r="J944" s="33">
        <v>0.63219999999999998</v>
      </c>
      <c r="K944" s="33">
        <f t="shared" si="28"/>
        <v>0</v>
      </c>
      <c r="L944" s="33">
        <f t="shared" si="29"/>
        <v>0.68220000000000003</v>
      </c>
      <c r="M944" s="33">
        <v>5.0000000000000044E-2</v>
      </c>
      <c r="N944" s="33">
        <v>0</v>
      </c>
      <c r="O944" s="33">
        <v>0</v>
      </c>
    </row>
    <row r="945" spans="1:15" x14ac:dyDescent="0.3">
      <c r="A945">
        <v>236901</v>
      </c>
      <c r="B945" t="s">
        <v>939</v>
      </c>
      <c r="C945" s="32">
        <v>768415934</v>
      </c>
      <c r="D945" s="32">
        <v>768415934</v>
      </c>
      <c r="E945" s="32">
        <v>97306380</v>
      </c>
      <c r="F945" s="32">
        <f>_xlfn.IFNA(VLOOKUP($A945,'311 &amp; 313 expiration'!A:C,2,FALSE),0)</f>
        <v>0</v>
      </c>
      <c r="G945" s="32">
        <f>_xlfn.IFNA(VLOOKUP($A945,'311 &amp; 313 expiration'!A:C,3,FALSE),0)</f>
        <v>0</v>
      </c>
      <c r="H945" s="33">
        <v>0.75519999999999998</v>
      </c>
      <c r="I945" s="33">
        <v>0.6169</v>
      </c>
      <c r="J945" s="33">
        <v>0.6169</v>
      </c>
      <c r="K945" s="33">
        <f t="shared" si="28"/>
        <v>0</v>
      </c>
      <c r="L945" s="33">
        <f t="shared" si="29"/>
        <v>0.75519999999999998</v>
      </c>
      <c r="M945" s="33">
        <v>0.08</v>
      </c>
      <c r="N945" s="33">
        <v>5.8299999999999977E-2</v>
      </c>
      <c r="O945" s="33">
        <v>0</v>
      </c>
    </row>
    <row r="946" spans="1:15" x14ac:dyDescent="0.3">
      <c r="A946">
        <v>236902</v>
      </c>
      <c r="B946" t="s">
        <v>940</v>
      </c>
      <c r="C946" s="32">
        <v>4812990342</v>
      </c>
      <c r="D946" s="32">
        <v>4812990342</v>
      </c>
      <c r="E946" s="32">
        <v>579599938</v>
      </c>
      <c r="F946" s="32">
        <f>_xlfn.IFNA(VLOOKUP($A946,'311 &amp; 313 expiration'!A:C,2,FALSE),0)</f>
        <v>0</v>
      </c>
      <c r="G946" s="32">
        <f>_xlfn.IFNA(VLOOKUP($A946,'311 &amp; 313 expiration'!A:C,3,FALSE),0)</f>
        <v>0</v>
      </c>
      <c r="H946" s="33">
        <v>0.70979999999999999</v>
      </c>
      <c r="I946" s="33">
        <v>0.6169</v>
      </c>
      <c r="J946" s="33">
        <v>0.6169</v>
      </c>
      <c r="K946" s="33">
        <f t="shared" si="28"/>
        <v>0</v>
      </c>
      <c r="L946" s="33">
        <f t="shared" si="29"/>
        <v>0.70979999999999999</v>
      </c>
      <c r="M946" s="33">
        <v>0.08</v>
      </c>
      <c r="N946" s="33">
        <v>1.2899999999999981E-2</v>
      </c>
      <c r="O946" s="33">
        <v>0</v>
      </c>
    </row>
    <row r="947" spans="1:15" x14ac:dyDescent="0.3">
      <c r="A947">
        <v>237902</v>
      </c>
      <c r="B947" t="s">
        <v>941</v>
      </c>
      <c r="C947" s="32">
        <v>1000922091</v>
      </c>
      <c r="D947" s="32">
        <v>1000922091</v>
      </c>
      <c r="E947" s="32">
        <v>120500334</v>
      </c>
      <c r="F947" s="32">
        <f>_xlfn.IFNA(VLOOKUP($A947,'311 &amp; 313 expiration'!A:C,2,FALSE),0)</f>
        <v>0</v>
      </c>
      <c r="G947" s="32">
        <f>_xlfn.IFNA(VLOOKUP($A947,'311 &amp; 313 expiration'!A:C,3,FALSE),0)</f>
        <v>0</v>
      </c>
      <c r="H947" s="33">
        <v>0.75519999999999998</v>
      </c>
      <c r="I947" s="33">
        <v>0.6169</v>
      </c>
      <c r="J947" s="33">
        <v>0.6169</v>
      </c>
      <c r="K947" s="33">
        <f t="shared" si="28"/>
        <v>0</v>
      </c>
      <c r="L947" s="33">
        <f t="shared" si="29"/>
        <v>0.75519999999999998</v>
      </c>
      <c r="M947" s="33">
        <v>0.08</v>
      </c>
      <c r="N947" s="33">
        <v>5.8299999999999977E-2</v>
      </c>
      <c r="O947" s="33">
        <v>0</v>
      </c>
    </row>
    <row r="948" spans="1:15" x14ac:dyDescent="0.3">
      <c r="A948">
        <v>237904</v>
      </c>
      <c r="B948" t="s">
        <v>942</v>
      </c>
      <c r="C948" s="32">
        <v>8510994221</v>
      </c>
      <c r="D948" s="32">
        <v>8510936829</v>
      </c>
      <c r="E948" s="32">
        <v>945844178</v>
      </c>
      <c r="F948" s="32">
        <f>_xlfn.IFNA(VLOOKUP($A948,'311 &amp; 313 expiration'!A:C,2,FALSE),0)</f>
        <v>0</v>
      </c>
      <c r="G948" s="32">
        <f>_xlfn.IFNA(VLOOKUP($A948,'311 &amp; 313 expiration'!A:C,3,FALSE),0)</f>
        <v>0</v>
      </c>
      <c r="H948" s="33">
        <v>0.62260000000000004</v>
      </c>
      <c r="I948" s="33">
        <v>0.5726</v>
      </c>
      <c r="J948" s="33">
        <v>0.5726</v>
      </c>
      <c r="K948" s="33">
        <f t="shared" si="28"/>
        <v>0</v>
      </c>
      <c r="L948" s="33">
        <f t="shared" si="29"/>
        <v>0.62260000000000004</v>
      </c>
      <c r="M948" s="33">
        <v>5.0000000000000044E-2</v>
      </c>
      <c r="N948" s="33">
        <v>0</v>
      </c>
      <c r="O948" s="33">
        <v>0</v>
      </c>
    </row>
    <row r="949" spans="1:15" x14ac:dyDescent="0.3">
      <c r="A949">
        <v>237905</v>
      </c>
      <c r="B949" t="s">
        <v>943</v>
      </c>
      <c r="C949" s="32">
        <v>4530239502</v>
      </c>
      <c r="D949" s="32">
        <v>4525089760</v>
      </c>
      <c r="E949" s="32">
        <v>181015894</v>
      </c>
      <c r="F949" s="32">
        <f>_xlfn.IFNA(VLOOKUP($A949,'311 &amp; 313 expiration'!A:C,2,FALSE),0)</f>
        <v>0</v>
      </c>
      <c r="G949" s="32">
        <f>_xlfn.IFNA(VLOOKUP($A949,'311 &amp; 313 expiration'!A:C,3,FALSE),0)</f>
        <v>0</v>
      </c>
      <c r="H949" s="33">
        <v>0.71110000000000007</v>
      </c>
      <c r="I949" s="33">
        <v>0.57279999999999998</v>
      </c>
      <c r="J949" s="33">
        <v>0.57279999999999998</v>
      </c>
      <c r="K949" s="33">
        <f t="shared" si="28"/>
        <v>0</v>
      </c>
      <c r="L949" s="33">
        <f t="shared" si="29"/>
        <v>0.71110000000000007</v>
      </c>
      <c r="M949" s="33">
        <v>0.08</v>
      </c>
      <c r="N949" s="33">
        <v>5.8300000000000088E-2</v>
      </c>
      <c r="O949" s="33">
        <v>0</v>
      </c>
    </row>
    <row r="950" spans="1:15" x14ac:dyDescent="0.3">
      <c r="A950">
        <v>238902</v>
      </c>
      <c r="B950" t="s">
        <v>944</v>
      </c>
      <c r="C950" s="32">
        <v>4497279561</v>
      </c>
      <c r="D950" s="32">
        <v>4481697781</v>
      </c>
      <c r="E950" s="32">
        <v>108009246</v>
      </c>
      <c r="F950" s="32">
        <f>_xlfn.IFNA(VLOOKUP($A950,'311 &amp; 313 expiration'!A:C,2,FALSE),0)</f>
        <v>0</v>
      </c>
      <c r="G950" s="32">
        <f>_xlfn.IFNA(VLOOKUP($A950,'311 &amp; 313 expiration'!A:C,3,FALSE),0)</f>
        <v>0</v>
      </c>
      <c r="H950" s="33">
        <v>0.66920000000000002</v>
      </c>
      <c r="I950" s="33">
        <v>0.61920000000000008</v>
      </c>
      <c r="J950" s="33">
        <v>0.61920000000000008</v>
      </c>
      <c r="K950" s="33">
        <f t="shared" si="28"/>
        <v>0</v>
      </c>
      <c r="L950" s="33">
        <f t="shared" si="29"/>
        <v>0.66920000000000002</v>
      </c>
      <c r="M950" s="33">
        <v>4.9999999999999933E-2</v>
      </c>
      <c r="N950" s="33">
        <v>0</v>
      </c>
      <c r="O950" s="33">
        <v>0</v>
      </c>
    </row>
    <row r="951" spans="1:15" x14ac:dyDescent="0.3">
      <c r="A951">
        <v>238904</v>
      </c>
      <c r="B951" t="s">
        <v>945</v>
      </c>
      <c r="C951" s="32">
        <v>214787693</v>
      </c>
      <c r="D951" s="32">
        <v>214665028</v>
      </c>
      <c r="E951" s="32">
        <v>1772028</v>
      </c>
      <c r="F951" s="32">
        <f>_xlfn.IFNA(VLOOKUP($A951,'311 &amp; 313 expiration'!A:C,2,FALSE),0)</f>
        <v>0</v>
      </c>
      <c r="G951" s="32">
        <f>_xlfn.IFNA(VLOOKUP($A951,'311 &amp; 313 expiration'!A:C,3,FALSE),0)</f>
        <v>0</v>
      </c>
      <c r="H951" s="33">
        <v>0.66380000000000006</v>
      </c>
      <c r="I951" s="33">
        <v>0.61380000000000001</v>
      </c>
      <c r="J951" s="33">
        <v>0.61380000000000001</v>
      </c>
      <c r="K951" s="33">
        <f t="shared" si="28"/>
        <v>0</v>
      </c>
      <c r="L951" s="33">
        <f t="shared" si="29"/>
        <v>0.66380000000000006</v>
      </c>
      <c r="M951" s="33">
        <v>5.0000000000000044E-2</v>
      </c>
      <c r="N951" s="33">
        <v>0</v>
      </c>
      <c r="O951" s="33">
        <v>0</v>
      </c>
    </row>
    <row r="952" spans="1:15" x14ac:dyDescent="0.3">
      <c r="A952">
        <v>239901</v>
      </c>
      <c r="B952" t="s">
        <v>946</v>
      </c>
      <c r="C952" s="32">
        <v>4586140878</v>
      </c>
      <c r="D952" s="32">
        <v>4586140878</v>
      </c>
      <c r="E952" s="32">
        <v>574345960</v>
      </c>
      <c r="F952" s="32">
        <f>_xlfn.IFNA(VLOOKUP($A952,'311 &amp; 313 expiration'!A:C,2,FALSE),0)</f>
        <v>0</v>
      </c>
      <c r="G952" s="32">
        <f>_xlfn.IFNA(VLOOKUP($A952,'311 &amp; 313 expiration'!A:C,3,FALSE),0)</f>
        <v>0</v>
      </c>
      <c r="H952" s="33">
        <v>0.68840000000000001</v>
      </c>
      <c r="I952" s="33">
        <v>0.60840000000000005</v>
      </c>
      <c r="J952" s="33">
        <v>0.60840000000000005</v>
      </c>
      <c r="K952" s="33">
        <f t="shared" si="28"/>
        <v>0</v>
      </c>
      <c r="L952" s="33">
        <f t="shared" si="29"/>
        <v>0.68840000000000001</v>
      </c>
      <c r="M952" s="33">
        <v>7.999999999999996E-2</v>
      </c>
      <c r="N952" s="33">
        <v>0</v>
      </c>
      <c r="O952" s="33">
        <v>0</v>
      </c>
    </row>
    <row r="953" spans="1:15" x14ac:dyDescent="0.3">
      <c r="A953">
        <v>239903</v>
      </c>
      <c r="B953" t="s">
        <v>947</v>
      </c>
      <c r="C953" s="32">
        <v>1548983400</v>
      </c>
      <c r="D953" s="32">
        <v>1548983400</v>
      </c>
      <c r="E953" s="32">
        <v>64628836</v>
      </c>
      <c r="F953" s="32">
        <f>_xlfn.IFNA(VLOOKUP($A953,'311 &amp; 313 expiration'!A:C,2,FALSE),0)</f>
        <v>0</v>
      </c>
      <c r="G953" s="32">
        <f>_xlfn.IFNA(VLOOKUP($A953,'311 &amp; 313 expiration'!A:C,3,FALSE),0)</f>
        <v>0</v>
      </c>
      <c r="H953" s="33">
        <v>0.625</v>
      </c>
      <c r="I953" s="33">
        <v>0.57500000000000007</v>
      </c>
      <c r="J953" s="33">
        <v>0.57500000000000007</v>
      </c>
      <c r="K953" s="33">
        <f t="shared" si="28"/>
        <v>0</v>
      </c>
      <c r="L953" s="33">
        <f t="shared" si="29"/>
        <v>0.625</v>
      </c>
      <c r="M953" s="33">
        <v>4.9999999999999933E-2</v>
      </c>
      <c r="N953" s="33">
        <v>0</v>
      </c>
      <c r="O953" s="33">
        <v>0</v>
      </c>
    </row>
    <row r="954" spans="1:15" x14ac:dyDescent="0.3">
      <c r="A954">
        <v>240901</v>
      </c>
      <c r="B954" t="s">
        <v>948</v>
      </c>
      <c r="C954" s="32">
        <v>3045092360</v>
      </c>
      <c r="D954" s="32">
        <v>3023743978</v>
      </c>
      <c r="E954" s="32">
        <v>390669830</v>
      </c>
      <c r="F954" s="32">
        <f>_xlfn.IFNA(VLOOKUP($A954,'311 &amp; 313 expiration'!A:C,2,FALSE),0)</f>
        <v>0</v>
      </c>
      <c r="G954" s="32">
        <f>_xlfn.IFNA(VLOOKUP($A954,'311 &amp; 313 expiration'!A:C,3,FALSE),0)</f>
        <v>0</v>
      </c>
      <c r="H954" s="33">
        <v>0.66690000000000005</v>
      </c>
      <c r="I954" s="33">
        <v>0.6169</v>
      </c>
      <c r="J954" s="33">
        <v>0.6169</v>
      </c>
      <c r="K954" s="33">
        <f t="shared" si="28"/>
        <v>0</v>
      </c>
      <c r="L954" s="33">
        <f t="shared" si="29"/>
        <v>0.66690000000000005</v>
      </c>
      <c r="M954" s="33">
        <v>5.0000000000000044E-2</v>
      </c>
      <c r="N954" s="33">
        <v>0</v>
      </c>
      <c r="O954" s="33">
        <v>0</v>
      </c>
    </row>
    <row r="955" spans="1:15" x14ac:dyDescent="0.3">
      <c r="A955">
        <v>240903</v>
      </c>
      <c r="B955" t="s">
        <v>949</v>
      </c>
      <c r="C955" s="32">
        <v>30205749398</v>
      </c>
      <c r="D955" s="32">
        <v>29644562840</v>
      </c>
      <c r="E955" s="32">
        <v>3474090696</v>
      </c>
      <c r="F955" s="32">
        <f>_xlfn.IFNA(VLOOKUP($A955,'311 &amp; 313 expiration'!A:C,2,FALSE),0)</f>
        <v>0</v>
      </c>
      <c r="G955" s="32">
        <f>_xlfn.IFNA(VLOOKUP($A955,'311 &amp; 313 expiration'!A:C,3,FALSE),0)</f>
        <v>0</v>
      </c>
      <c r="H955" s="33">
        <v>0.61890000000000001</v>
      </c>
      <c r="I955" s="33">
        <v>0.56890000000000007</v>
      </c>
      <c r="J955" s="33">
        <v>0.56890000000000007</v>
      </c>
      <c r="K955" s="33">
        <f t="shared" si="28"/>
        <v>0</v>
      </c>
      <c r="L955" s="33">
        <f t="shared" si="29"/>
        <v>0.61890000000000001</v>
      </c>
      <c r="M955" s="33">
        <v>4.9999999999999933E-2</v>
      </c>
      <c r="N955" s="33">
        <v>0</v>
      </c>
      <c r="O955" s="33">
        <v>0</v>
      </c>
    </row>
    <row r="956" spans="1:15" x14ac:dyDescent="0.3">
      <c r="A956">
        <v>240904</v>
      </c>
      <c r="B956" t="s">
        <v>950</v>
      </c>
      <c r="C956" s="32">
        <v>693158641</v>
      </c>
      <c r="D956" s="32">
        <v>692306288</v>
      </c>
      <c r="E956" s="32">
        <v>6384454</v>
      </c>
      <c r="F956" s="32">
        <f>_xlfn.IFNA(VLOOKUP($A956,'311 &amp; 313 expiration'!A:C,2,FALSE),0)</f>
        <v>0</v>
      </c>
      <c r="G956" s="32">
        <f>_xlfn.IFNA(VLOOKUP($A956,'311 &amp; 313 expiration'!A:C,3,FALSE),0)</f>
        <v>0</v>
      </c>
      <c r="H956" s="33">
        <v>0.64300000000000002</v>
      </c>
      <c r="I956" s="33">
        <v>0.59300000000000008</v>
      </c>
      <c r="J956" s="33">
        <v>0.59300000000000008</v>
      </c>
      <c r="K956" s="33">
        <f t="shared" si="28"/>
        <v>0</v>
      </c>
      <c r="L956" s="33">
        <f t="shared" si="29"/>
        <v>0.64300000000000002</v>
      </c>
      <c r="M956" s="33">
        <v>4.9999999999999933E-2</v>
      </c>
      <c r="N956" s="33">
        <v>0</v>
      </c>
      <c r="O956" s="33">
        <v>0</v>
      </c>
    </row>
    <row r="957" spans="1:15" x14ac:dyDescent="0.3">
      <c r="A957">
        <v>241901</v>
      </c>
      <c r="B957" t="s">
        <v>951</v>
      </c>
      <c r="C957" s="32">
        <v>538804826</v>
      </c>
      <c r="D957" s="32">
        <v>538804826</v>
      </c>
      <c r="E957" s="32">
        <v>58512216</v>
      </c>
      <c r="F957" s="32">
        <f>_xlfn.IFNA(VLOOKUP($A957,'311 &amp; 313 expiration'!A:C,2,FALSE),0)</f>
        <v>0</v>
      </c>
      <c r="G957" s="32">
        <f>_xlfn.IFNA(VLOOKUP($A957,'311 &amp; 313 expiration'!A:C,3,FALSE),0)</f>
        <v>0</v>
      </c>
      <c r="H957" s="33">
        <v>0.65960000000000008</v>
      </c>
      <c r="I957" s="33">
        <v>0.60960000000000003</v>
      </c>
      <c r="J957" s="33">
        <v>0.60960000000000003</v>
      </c>
      <c r="K957" s="33">
        <f t="shared" si="28"/>
        <v>0</v>
      </c>
      <c r="L957" s="33">
        <f t="shared" si="29"/>
        <v>0.65960000000000008</v>
      </c>
      <c r="M957" s="33">
        <v>5.0000000000000044E-2</v>
      </c>
      <c r="N957" s="33">
        <v>0</v>
      </c>
      <c r="O957" s="33">
        <v>0</v>
      </c>
    </row>
    <row r="958" spans="1:15" x14ac:dyDescent="0.3">
      <c r="A958">
        <v>241902</v>
      </c>
      <c r="B958" t="s">
        <v>952</v>
      </c>
      <c r="C958" s="32">
        <v>594550062</v>
      </c>
      <c r="D958" s="32">
        <v>594550062</v>
      </c>
      <c r="E958" s="32">
        <v>84796648</v>
      </c>
      <c r="F958" s="32">
        <f>_xlfn.IFNA(VLOOKUP($A958,'311 &amp; 313 expiration'!A:C,2,FALSE),0)</f>
        <v>0</v>
      </c>
      <c r="G958" s="32">
        <f>_xlfn.IFNA(VLOOKUP($A958,'311 &amp; 313 expiration'!A:C,3,FALSE),0)</f>
        <v>0</v>
      </c>
      <c r="H958" s="33">
        <v>0.77050000000000007</v>
      </c>
      <c r="I958" s="33">
        <v>0.63219999999999998</v>
      </c>
      <c r="J958" s="33">
        <v>0.63219999999999998</v>
      </c>
      <c r="K958" s="33">
        <f t="shared" si="28"/>
        <v>0</v>
      </c>
      <c r="L958" s="33">
        <f t="shared" si="29"/>
        <v>0.77050000000000007</v>
      </c>
      <c r="M958" s="33">
        <v>0.08</v>
      </c>
      <c r="N958" s="33">
        <v>5.8300000000000088E-2</v>
      </c>
      <c r="O958" s="33">
        <v>0</v>
      </c>
    </row>
    <row r="959" spans="1:15" x14ac:dyDescent="0.3">
      <c r="A959">
        <v>241903</v>
      </c>
      <c r="B959" t="s">
        <v>953</v>
      </c>
      <c r="C959" s="32">
        <v>1900732454</v>
      </c>
      <c r="D959" s="32">
        <v>1900732454</v>
      </c>
      <c r="E959" s="32">
        <v>226248510</v>
      </c>
      <c r="F959" s="32">
        <f>_xlfn.IFNA(VLOOKUP($A959,'311 &amp; 313 expiration'!A:C,2,FALSE),0)</f>
        <v>0</v>
      </c>
      <c r="G959" s="32">
        <f>_xlfn.IFNA(VLOOKUP($A959,'311 &amp; 313 expiration'!A:C,3,FALSE),0)</f>
        <v>0</v>
      </c>
      <c r="H959" s="33">
        <v>0.74870000000000003</v>
      </c>
      <c r="I959" s="33">
        <v>0.61040000000000005</v>
      </c>
      <c r="J959" s="33">
        <v>0.61040000000000005</v>
      </c>
      <c r="K959" s="33">
        <f t="shared" si="28"/>
        <v>0</v>
      </c>
      <c r="L959" s="33">
        <f t="shared" si="29"/>
        <v>0.74870000000000003</v>
      </c>
      <c r="M959" s="33">
        <v>0.08</v>
      </c>
      <c r="N959" s="33">
        <v>5.8299999999999977E-2</v>
      </c>
      <c r="O959" s="33">
        <v>0</v>
      </c>
    </row>
    <row r="960" spans="1:15" x14ac:dyDescent="0.3">
      <c r="A960">
        <v>241904</v>
      </c>
      <c r="B960" t="s">
        <v>954</v>
      </c>
      <c r="C960" s="32">
        <v>1631123038</v>
      </c>
      <c r="D960" s="32">
        <v>1631123038</v>
      </c>
      <c r="E960" s="32">
        <v>144831804</v>
      </c>
      <c r="F960" s="32">
        <f>_xlfn.IFNA(VLOOKUP($A960,'311 &amp; 313 expiration'!A:C,2,FALSE),0)</f>
        <v>0</v>
      </c>
      <c r="G960" s="32">
        <f>_xlfn.IFNA(VLOOKUP($A960,'311 &amp; 313 expiration'!A:C,3,FALSE),0)</f>
        <v>0</v>
      </c>
      <c r="H960" s="33">
        <v>0.68220000000000003</v>
      </c>
      <c r="I960" s="33">
        <v>0.63219999999999998</v>
      </c>
      <c r="J960" s="33">
        <v>0.63219999999999998</v>
      </c>
      <c r="K960" s="33">
        <f t="shared" si="28"/>
        <v>0</v>
      </c>
      <c r="L960" s="33">
        <f t="shared" si="29"/>
        <v>0.68220000000000003</v>
      </c>
      <c r="M960" s="33">
        <v>5.0000000000000044E-2</v>
      </c>
      <c r="N960" s="33">
        <v>0</v>
      </c>
      <c r="O960" s="33">
        <v>0</v>
      </c>
    </row>
    <row r="961" spans="1:15" x14ac:dyDescent="0.3">
      <c r="A961">
        <v>241906</v>
      </c>
      <c r="B961" t="s">
        <v>955</v>
      </c>
      <c r="C961" s="32">
        <v>428487328</v>
      </c>
      <c r="D961" s="32">
        <v>428487328</v>
      </c>
      <c r="E961" s="32">
        <v>37409952</v>
      </c>
      <c r="F961" s="32">
        <f>_xlfn.IFNA(VLOOKUP($A961,'311 &amp; 313 expiration'!A:C,2,FALSE),0)</f>
        <v>0</v>
      </c>
      <c r="G961" s="32">
        <f>_xlfn.IFNA(VLOOKUP($A961,'311 &amp; 313 expiration'!A:C,3,FALSE),0)</f>
        <v>0</v>
      </c>
      <c r="H961" s="33">
        <v>0.76740000000000008</v>
      </c>
      <c r="I961" s="33">
        <v>0.62909999999999999</v>
      </c>
      <c r="J961" s="33">
        <v>0.62909999999999999</v>
      </c>
      <c r="K961" s="33">
        <f t="shared" si="28"/>
        <v>0</v>
      </c>
      <c r="L961" s="33">
        <f t="shared" si="29"/>
        <v>0.76740000000000008</v>
      </c>
      <c r="M961" s="33">
        <v>0.08</v>
      </c>
      <c r="N961" s="33">
        <v>5.8300000000000088E-2</v>
      </c>
      <c r="O961" s="33">
        <v>0</v>
      </c>
    </row>
    <row r="962" spans="1:15" x14ac:dyDescent="0.3">
      <c r="A962">
        <v>242902</v>
      </c>
      <c r="B962" t="s">
        <v>956</v>
      </c>
      <c r="C962" s="32">
        <v>160188389</v>
      </c>
      <c r="D962" s="32">
        <v>160188389</v>
      </c>
      <c r="E962" s="32">
        <v>13478980</v>
      </c>
      <c r="F962" s="32">
        <f>_xlfn.IFNA(VLOOKUP($A962,'311 &amp; 313 expiration'!A:C,2,FALSE),0)</f>
        <v>0</v>
      </c>
      <c r="G962" s="32">
        <f>_xlfn.IFNA(VLOOKUP($A962,'311 &amp; 313 expiration'!A:C,3,FALSE),0)</f>
        <v>0</v>
      </c>
      <c r="H962" s="33">
        <v>0.73520000000000008</v>
      </c>
      <c r="I962" s="33">
        <v>0.63219999999999998</v>
      </c>
      <c r="J962" s="33">
        <v>0.63219999999999998</v>
      </c>
      <c r="K962" s="33">
        <f t="shared" si="28"/>
        <v>0</v>
      </c>
      <c r="L962" s="33">
        <f t="shared" si="29"/>
        <v>0.73520000000000008</v>
      </c>
      <c r="M962" s="33">
        <v>0.08</v>
      </c>
      <c r="N962" s="33">
        <v>2.300000000000009E-2</v>
      </c>
      <c r="O962" s="33">
        <v>0</v>
      </c>
    </row>
    <row r="963" spans="1:15" x14ac:dyDescent="0.3">
      <c r="A963">
        <v>242903</v>
      </c>
      <c r="B963" t="s">
        <v>957</v>
      </c>
      <c r="C963" s="32">
        <v>247248541</v>
      </c>
      <c r="D963" s="32">
        <v>247248541</v>
      </c>
      <c r="E963" s="32">
        <v>16379886</v>
      </c>
      <c r="F963" s="32">
        <f>_xlfn.IFNA(VLOOKUP($A963,'311 &amp; 313 expiration'!A:C,2,FALSE),0)</f>
        <v>0</v>
      </c>
      <c r="G963" s="32">
        <f>_xlfn.IFNA(VLOOKUP($A963,'311 &amp; 313 expiration'!A:C,3,FALSE),0)</f>
        <v>0</v>
      </c>
      <c r="H963" s="33">
        <v>0.68220000000000003</v>
      </c>
      <c r="I963" s="33">
        <v>0.63219999999999998</v>
      </c>
      <c r="J963" s="33">
        <v>0.63219999999999998</v>
      </c>
      <c r="K963" s="33">
        <f t="shared" ref="K963:K1015" si="30">J963-I963</f>
        <v>0</v>
      </c>
      <c r="L963" s="33">
        <f t="shared" ref="L963:L1015" si="31">H963-K963</f>
        <v>0.68220000000000003</v>
      </c>
      <c r="M963" s="33">
        <v>5.0000000000000044E-2</v>
      </c>
      <c r="N963" s="33">
        <v>0</v>
      </c>
      <c r="O963" s="33">
        <v>0</v>
      </c>
    </row>
    <row r="964" spans="1:15" x14ac:dyDescent="0.3">
      <c r="A964">
        <v>242905</v>
      </c>
      <c r="B964" t="s">
        <v>958</v>
      </c>
      <c r="C964" s="32">
        <v>399645942</v>
      </c>
      <c r="D964" s="32">
        <v>399645942</v>
      </c>
      <c r="E964" s="32">
        <v>1617234</v>
      </c>
      <c r="F964" s="32">
        <f>_xlfn.IFNA(VLOOKUP($A964,'311 &amp; 313 expiration'!A:C,2,FALSE),0)</f>
        <v>0</v>
      </c>
      <c r="G964" s="32">
        <f>_xlfn.IFNA(VLOOKUP($A964,'311 &amp; 313 expiration'!A:C,3,FALSE),0)</f>
        <v>0</v>
      </c>
      <c r="H964" s="33">
        <v>0.68220000000000003</v>
      </c>
      <c r="I964" s="33">
        <v>0.63219999999999998</v>
      </c>
      <c r="J964" s="33">
        <v>0.63219999999999998</v>
      </c>
      <c r="K964" s="33">
        <f t="shared" si="30"/>
        <v>0</v>
      </c>
      <c r="L964" s="33">
        <f t="shared" si="31"/>
        <v>0.68220000000000003</v>
      </c>
      <c r="M964" s="33">
        <v>5.0000000000000044E-2</v>
      </c>
      <c r="N964" s="33">
        <v>0</v>
      </c>
      <c r="O964" s="33">
        <v>0</v>
      </c>
    </row>
    <row r="965" spans="1:15" x14ac:dyDescent="0.3">
      <c r="A965">
        <v>242906</v>
      </c>
      <c r="B965" t="s">
        <v>959</v>
      </c>
      <c r="C965" s="32">
        <v>798947894</v>
      </c>
      <c r="D965" s="32">
        <v>798947894</v>
      </c>
      <c r="E965" s="32">
        <v>6007344</v>
      </c>
      <c r="F965" s="32">
        <f>_xlfn.IFNA(VLOOKUP($A965,'311 &amp; 313 expiration'!A:C,2,FALSE),0)</f>
        <v>0</v>
      </c>
      <c r="G965" s="32">
        <f>_xlfn.IFNA(VLOOKUP($A965,'311 &amp; 313 expiration'!A:C,3,FALSE),0)</f>
        <v>0</v>
      </c>
      <c r="H965" s="33">
        <v>0.71220000000000006</v>
      </c>
      <c r="I965" s="33">
        <v>0.63219999999999998</v>
      </c>
      <c r="J965" s="33">
        <v>0.63219999999999998</v>
      </c>
      <c r="K965" s="33">
        <f t="shared" si="30"/>
        <v>0</v>
      </c>
      <c r="L965" s="33">
        <f t="shared" si="31"/>
        <v>0.71220000000000006</v>
      </c>
      <c r="M965" s="33">
        <v>0.08</v>
      </c>
      <c r="N965" s="33">
        <v>6.9388939039072284E-17</v>
      </c>
      <c r="O965" s="33">
        <v>0</v>
      </c>
    </row>
    <row r="966" spans="1:15" x14ac:dyDescent="0.3">
      <c r="A966">
        <v>243901</v>
      </c>
      <c r="B966" t="s">
        <v>960</v>
      </c>
      <c r="C966" s="32">
        <v>997618287</v>
      </c>
      <c r="D966" s="32">
        <v>997618287</v>
      </c>
      <c r="E966" s="32">
        <v>246402510</v>
      </c>
      <c r="F966" s="32">
        <f>_xlfn.IFNA(VLOOKUP($A966,'311 &amp; 313 expiration'!A:C,2,FALSE),0)</f>
        <v>0</v>
      </c>
      <c r="G966" s="32">
        <f>_xlfn.IFNA(VLOOKUP($A966,'311 &amp; 313 expiration'!A:C,3,FALSE),0)</f>
        <v>0</v>
      </c>
      <c r="H966" s="33">
        <v>0.76770000000000005</v>
      </c>
      <c r="I966" s="33">
        <v>0.63219999999999998</v>
      </c>
      <c r="J966" s="33">
        <v>0.63219999999999998</v>
      </c>
      <c r="K966" s="33">
        <f t="shared" si="30"/>
        <v>0</v>
      </c>
      <c r="L966" s="33">
        <f t="shared" si="31"/>
        <v>0.76770000000000005</v>
      </c>
      <c r="M966" s="33">
        <v>0.08</v>
      </c>
      <c r="N966" s="33">
        <v>5.5500000000000063E-2</v>
      </c>
      <c r="O966" s="33">
        <v>0</v>
      </c>
    </row>
    <row r="967" spans="1:15" x14ac:dyDescent="0.3">
      <c r="A967">
        <v>243902</v>
      </c>
      <c r="B967" t="s">
        <v>961</v>
      </c>
      <c r="C967" s="32">
        <v>211042487</v>
      </c>
      <c r="D967" s="32">
        <v>211042487</v>
      </c>
      <c r="E967" s="32">
        <v>15337472</v>
      </c>
      <c r="F967" s="32">
        <f>_xlfn.IFNA(VLOOKUP($A967,'311 &amp; 313 expiration'!A:C,2,FALSE),0)</f>
        <v>0</v>
      </c>
      <c r="G967" s="32">
        <f>_xlfn.IFNA(VLOOKUP($A967,'311 &amp; 313 expiration'!A:C,3,FALSE),0)</f>
        <v>0</v>
      </c>
      <c r="H967" s="33">
        <v>0.76670000000000005</v>
      </c>
      <c r="I967" s="33">
        <v>0.62840000000000007</v>
      </c>
      <c r="J967" s="33">
        <v>0.62840000000000007</v>
      </c>
      <c r="K967" s="33">
        <f t="shared" si="30"/>
        <v>0</v>
      </c>
      <c r="L967" s="33">
        <f t="shared" si="31"/>
        <v>0.76670000000000005</v>
      </c>
      <c r="M967" s="33">
        <v>0.08</v>
      </c>
      <c r="N967" s="33">
        <v>5.8299999999999977E-2</v>
      </c>
      <c r="O967" s="33">
        <v>0</v>
      </c>
    </row>
    <row r="968" spans="1:15" x14ac:dyDescent="0.3">
      <c r="A968">
        <v>243903</v>
      </c>
      <c r="B968" t="s">
        <v>962</v>
      </c>
      <c r="C968" s="32">
        <v>690613996</v>
      </c>
      <c r="D968" s="32">
        <v>690613996</v>
      </c>
      <c r="E968" s="32">
        <v>177951358</v>
      </c>
      <c r="F968" s="32">
        <f>_xlfn.IFNA(VLOOKUP($A968,'311 &amp; 313 expiration'!A:C,2,FALSE),0)</f>
        <v>0</v>
      </c>
      <c r="G968" s="32">
        <f>_xlfn.IFNA(VLOOKUP($A968,'311 &amp; 313 expiration'!A:C,3,FALSE),0)</f>
        <v>0</v>
      </c>
      <c r="H968" s="33">
        <v>0.75519999999999998</v>
      </c>
      <c r="I968" s="33">
        <v>0.6169</v>
      </c>
      <c r="J968" s="33">
        <v>0.6169</v>
      </c>
      <c r="K968" s="33">
        <f t="shared" si="30"/>
        <v>0</v>
      </c>
      <c r="L968" s="33">
        <f t="shared" si="31"/>
        <v>0.75519999999999998</v>
      </c>
      <c r="M968" s="33">
        <v>0.08</v>
      </c>
      <c r="N968" s="33">
        <v>5.8299999999999977E-2</v>
      </c>
      <c r="O968" s="33">
        <v>0</v>
      </c>
    </row>
    <row r="969" spans="1:15" x14ac:dyDescent="0.3">
      <c r="A969">
        <v>243905</v>
      </c>
      <c r="B969" t="s">
        <v>963</v>
      </c>
      <c r="C969" s="32">
        <v>5261587583</v>
      </c>
      <c r="D969" s="32">
        <v>5261587583</v>
      </c>
      <c r="E969" s="32">
        <v>994030836</v>
      </c>
      <c r="F969" s="32">
        <f>_xlfn.IFNA(VLOOKUP($A969,'311 &amp; 313 expiration'!A:C,2,FALSE),0)</f>
        <v>0</v>
      </c>
      <c r="G969" s="32">
        <f>_xlfn.IFNA(VLOOKUP($A969,'311 &amp; 313 expiration'!A:C,3,FALSE),0)</f>
        <v>0</v>
      </c>
      <c r="H969" s="33">
        <v>0.68220000000000003</v>
      </c>
      <c r="I969" s="33">
        <v>0.63219999999999998</v>
      </c>
      <c r="J969" s="33">
        <v>0.63219999999999998</v>
      </c>
      <c r="K969" s="33">
        <f t="shared" si="30"/>
        <v>0</v>
      </c>
      <c r="L969" s="33">
        <f t="shared" si="31"/>
        <v>0.68220000000000003</v>
      </c>
      <c r="M969" s="33">
        <v>5.0000000000000044E-2</v>
      </c>
      <c r="N969" s="33">
        <v>0</v>
      </c>
      <c r="O969" s="33">
        <v>0</v>
      </c>
    </row>
    <row r="970" spans="1:15" x14ac:dyDescent="0.3">
      <c r="A970">
        <v>243906</v>
      </c>
      <c r="B970" t="s">
        <v>964</v>
      </c>
      <c r="C970" s="32">
        <v>277215764</v>
      </c>
      <c r="D970" s="32">
        <v>277215764</v>
      </c>
      <c r="E970" s="32">
        <v>44859222</v>
      </c>
      <c r="F970" s="32">
        <f>_xlfn.IFNA(VLOOKUP($A970,'311 &amp; 313 expiration'!A:C,2,FALSE),0)</f>
        <v>0</v>
      </c>
      <c r="G970" s="32">
        <f>_xlfn.IFNA(VLOOKUP($A970,'311 &amp; 313 expiration'!A:C,3,FALSE),0)</f>
        <v>0</v>
      </c>
      <c r="H970" s="33">
        <v>0.75130000000000008</v>
      </c>
      <c r="I970" s="33">
        <v>0.6169</v>
      </c>
      <c r="J970" s="33">
        <v>0.6169</v>
      </c>
      <c r="K970" s="33">
        <f t="shared" si="30"/>
        <v>0</v>
      </c>
      <c r="L970" s="33">
        <f t="shared" si="31"/>
        <v>0.75130000000000008</v>
      </c>
      <c r="M970" s="33">
        <v>0.08</v>
      </c>
      <c r="N970" s="33">
        <v>5.4400000000000073E-2</v>
      </c>
      <c r="O970" s="33">
        <v>0</v>
      </c>
    </row>
    <row r="971" spans="1:15" x14ac:dyDescent="0.3">
      <c r="A971">
        <v>244901</v>
      </c>
      <c r="B971" t="s">
        <v>965</v>
      </c>
      <c r="C971" s="32">
        <v>96603042</v>
      </c>
      <c r="D971" s="32">
        <v>96603042</v>
      </c>
      <c r="E971" s="32">
        <v>857098</v>
      </c>
      <c r="F971" s="32">
        <f>_xlfn.IFNA(VLOOKUP($A971,'311 &amp; 313 expiration'!A:C,2,FALSE),0)</f>
        <v>0</v>
      </c>
      <c r="G971" s="32">
        <f>_xlfn.IFNA(VLOOKUP($A971,'311 &amp; 313 expiration'!A:C,3,FALSE),0)</f>
        <v>0</v>
      </c>
      <c r="H971" s="33">
        <v>0.75750000000000006</v>
      </c>
      <c r="I971" s="33">
        <v>0.61920000000000008</v>
      </c>
      <c r="J971" s="33">
        <v>0.61920000000000008</v>
      </c>
      <c r="K971" s="33">
        <f t="shared" si="30"/>
        <v>0</v>
      </c>
      <c r="L971" s="33">
        <f t="shared" si="31"/>
        <v>0.75750000000000006</v>
      </c>
      <c r="M971" s="33">
        <v>0.08</v>
      </c>
      <c r="N971" s="33">
        <v>5.8299999999999977E-2</v>
      </c>
      <c r="O971" s="33">
        <v>0</v>
      </c>
    </row>
    <row r="972" spans="1:15" x14ac:dyDescent="0.3">
      <c r="A972">
        <v>244903</v>
      </c>
      <c r="B972" t="s">
        <v>966</v>
      </c>
      <c r="C972" s="32">
        <v>838337491</v>
      </c>
      <c r="D972" s="32">
        <v>838337491</v>
      </c>
      <c r="E972" s="32">
        <v>75235130</v>
      </c>
      <c r="F972" s="32">
        <f>_xlfn.IFNA(VLOOKUP($A972,'311 &amp; 313 expiration'!A:C,2,FALSE),0)</f>
        <v>0</v>
      </c>
      <c r="G972" s="32">
        <f>_xlfn.IFNA(VLOOKUP($A972,'311 &amp; 313 expiration'!A:C,3,FALSE),0)</f>
        <v>0</v>
      </c>
      <c r="H972" s="33">
        <v>0.68220000000000003</v>
      </c>
      <c r="I972" s="33">
        <v>0.63219999999999998</v>
      </c>
      <c r="J972" s="33">
        <v>0.63219999999999998</v>
      </c>
      <c r="K972" s="33">
        <f t="shared" si="30"/>
        <v>0</v>
      </c>
      <c r="L972" s="33">
        <f t="shared" si="31"/>
        <v>0.68220000000000003</v>
      </c>
      <c r="M972" s="33">
        <v>5.0000000000000044E-2</v>
      </c>
      <c r="N972" s="33">
        <v>0</v>
      </c>
      <c r="O972" s="33">
        <v>0</v>
      </c>
    </row>
    <row r="973" spans="1:15" x14ac:dyDescent="0.3">
      <c r="A973">
        <v>244905</v>
      </c>
      <c r="B973" t="s">
        <v>64</v>
      </c>
      <c r="C973" s="32">
        <v>67649508</v>
      </c>
      <c r="D973" s="32">
        <v>67649508</v>
      </c>
      <c r="E973" s="32">
        <v>2119012</v>
      </c>
      <c r="F973" s="32">
        <f>_xlfn.IFNA(VLOOKUP($A973,'311 &amp; 313 expiration'!A:C,2,FALSE),0)</f>
        <v>0</v>
      </c>
      <c r="G973" s="32">
        <f>_xlfn.IFNA(VLOOKUP($A973,'311 &amp; 313 expiration'!A:C,3,FALSE),0)</f>
        <v>0</v>
      </c>
      <c r="H973" s="33">
        <v>0.68990000000000007</v>
      </c>
      <c r="I973" s="33">
        <v>0.63219999999999998</v>
      </c>
      <c r="J973" s="33">
        <v>0.63219999999999998</v>
      </c>
      <c r="K973" s="33">
        <f t="shared" si="30"/>
        <v>0</v>
      </c>
      <c r="L973" s="33">
        <f t="shared" si="31"/>
        <v>0.68990000000000007</v>
      </c>
      <c r="M973" s="33">
        <v>5.7700000000000085E-2</v>
      </c>
      <c r="N973" s="33">
        <v>0</v>
      </c>
      <c r="O973" s="33">
        <v>0</v>
      </c>
    </row>
    <row r="974" spans="1:15" x14ac:dyDescent="0.3">
      <c r="A974">
        <v>245901</v>
      </c>
      <c r="B974" t="s">
        <v>967</v>
      </c>
      <c r="C974" s="32">
        <v>42656301</v>
      </c>
      <c r="D974" s="32">
        <v>42656301</v>
      </c>
      <c r="E974" s="32">
        <v>4775604</v>
      </c>
      <c r="F974" s="32">
        <f>_xlfn.IFNA(VLOOKUP($A974,'311 &amp; 313 expiration'!A:C,2,FALSE),0)</f>
        <v>0</v>
      </c>
      <c r="G974" s="32">
        <f>_xlfn.IFNA(VLOOKUP($A974,'311 &amp; 313 expiration'!A:C,3,FALSE),0)</f>
        <v>0</v>
      </c>
      <c r="H974" s="33">
        <v>0.78920000000000001</v>
      </c>
      <c r="I974" s="33">
        <v>0.63219999999999998</v>
      </c>
      <c r="J974" s="33">
        <v>0.63219999999999998</v>
      </c>
      <c r="K974" s="33">
        <f t="shared" si="30"/>
        <v>0</v>
      </c>
      <c r="L974" s="33">
        <f t="shared" si="31"/>
        <v>0.78920000000000001</v>
      </c>
      <c r="M974" s="33">
        <v>0.08</v>
      </c>
      <c r="N974" s="33">
        <v>7.7000000000000027E-2</v>
      </c>
      <c r="O974" s="33">
        <v>0</v>
      </c>
    </row>
    <row r="975" spans="1:15" x14ac:dyDescent="0.3">
      <c r="A975">
        <v>245902</v>
      </c>
      <c r="B975" t="s">
        <v>968</v>
      </c>
      <c r="C975" s="32">
        <v>555206153</v>
      </c>
      <c r="D975" s="32">
        <v>555206153</v>
      </c>
      <c r="E975" s="32">
        <v>24111498</v>
      </c>
      <c r="F975" s="32">
        <f>_xlfn.IFNA(VLOOKUP($A975,'311 &amp; 313 expiration'!A:C,2,FALSE),0)</f>
        <v>0</v>
      </c>
      <c r="G975" s="32">
        <f>_xlfn.IFNA(VLOOKUP($A975,'311 &amp; 313 expiration'!A:C,3,FALSE),0)</f>
        <v>0</v>
      </c>
      <c r="H975" s="33">
        <v>0.78920000000000001</v>
      </c>
      <c r="I975" s="33">
        <v>0.61920000000000008</v>
      </c>
      <c r="J975" s="33">
        <v>0.61920000000000008</v>
      </c>
      <c r="K975" s="33">
        <f t="shared" si="30"/>
        <v>0</v>
      </c>
      <c r="L975" s="33">
        <f t="shared" si="31"/>
        <v>0.78920000000000001</v>
      </c>
      <c r="M975" s="33">
        <v>0.08</v>
      </c>
      <c r="N975" s="33">
        <v>8.9999999999999927E-2</v>
      </c>
      <c r="O975" s="33">
        <v>0</v>
      </c>
    </row>
    <row r="976" spans="1:15" x14ac:dyDescent="0.3">
      <c r="A976">
        <v>245903</v>
      </c>
      <c r="B976" t="s">
        <v>969</v>
      </c>
      <c r="C976" s="32">
        <v>403602265</v>
      </c>
      <c r="D976" s="32">
        <v>403602265</v>
      </c>
      <c r="E976" s="32">
        <v>22435404</v>
      </c>
      <c r="F976" s="32">
        <f>_xlfn.IFNA(VLOOKUP($A976,'311 &amp; 313 expiration'!A:C,2,FALSE),0)</f>
        <v>0</v>
      </c>
      <c r="G976" s="32">
        <f>_xlfn.IFNA(VLOOKUP($A976,'311 &amp; 313 expiration'!A:C,3,FALSE),0)</f>
        <v>0</v>
      </c>
      <c r="H976" s="33">
        <v>0.71720000000000006</v>
      </c>
      <c r="I976" s="33">
        <v>0.63219999999999998</v>
      </c>
      <c r="J976" s="33">
        <v>0.63219999999999998</v>
      </c>
      <c r="K976" s="33">
        <f t="shared" si="30"/>
        <v>0</v>
      </c>
      <c r="L976" s="33">
        <f t="shared" si="31"/>
        <v>0.71720000000000006</v>
      </c>
      <c r="M976" s="33">
        <v>0.08</v>
      </c>
      <c r="N976" s="33">
        <v>5.0000000000000738E-3</v>
      </c>
      <c r="O976" s="33">
        <v>0</v>
      </c>
    </row>
    <row r="977" spans="1:15" x14ac:dyDescent="0.3">
      <c r="A977">
        <v>245904</v>
      </c>
      <c r="B977" t="s">
        <v>970</v>
      </c>
      <c r="C977" s="32">
        <v>199444757</v>
      </c>
      <c r="D977" s="32">
        <v>199444757</v>
      </c>
      <c r="E977" s="32">
        <v>7023562</v>
      </c>
      <c r="F977" s="32">
        <f>_xlfn.IFNA(VLOOKUP($A977,'311 &amp; 313 expiration'!A:C,2,FALSE),0)</f>
        <v>0</v>
      </c>
      <c r="G977" s="32">
        <f>_xlfn.IFNA(VLOOKUP($A977,'311 &amp; 313 expiration'!A:C,3,FALSE),0)</f>
        <v>0</v>
      </c>
      <c r="H977" s="33">
        <v>0.7288</v>
      </c>
      <c r="I977" s="33">
        <v>0.63219999999999998</v>
      </c>
      <c r="J977" s="33">
        <v>0.63219999999999998</v>
      </c>
      <c r="K977" s="33">
        <f t="shared" si="30"/>
        <v>0</v>
      </c>
      <c r="L977" s="33">
        <f t="shared" si="31"/>
        <v>0.7288</v>
      </c>
      <c r="M977" s="33">
        <v>0.08</v>
      </c>
      <c r="N977" s="33">
        <v>1.6600000000000018E-2</v>
      </c>
      <c r="O977" s="33">
        <v>0</v>
      </c>
    </row>
    <row r="978" spans="1:15" x14ac:dyDescent="0.3">
      <c r="A978">
        <v>246902</v>
      </c>
      <c r="B978" t="s">
        <v>971</v>
      </c>
      <c r="C978" s="32">
        <v>1196107812</v>
      </c>
      <c r="D978" s="32">
        <v>1196107812</v>
      </c>
      <c r="E978" s="32">
        <v>103591998</v>
      </c>
      <c r="F978" s="32">
        <f>_xlfn.IFNA(VLOOKUP($A978,'311 &amp; 313 expiration'!A:C,2,FALSE),0)</f>
        <v>0</v>
      </c>
      <c r="G978" s="32">
        <f>_xlfn.IFNA(VLOOKUP($A978,'311 &amp; 313 expiration'!A:C,3,FALSE),0)</f>
        <v>0</v>
      </c>
      <c r="H978" s="33">
        <v>0.70720000000000005</v>
      </c>
      <c r="I978" s="33">
        <v>0.56890000000000007</v>
      </c>
      <c r="J978" s="33">
        <v>0.56890000000000007</v>
      </c>
      <c r="K978" s="33">
        <f t="shared" si="30"/>
        <v>0</v>
      </c>
      <c r="L978" s="33">
        <f t="shared" si="31"/>
        <v>0.70720000000000005</v>
      </c>
      <c r="M978" s="33">
        <v>0.08</v>
      </c>
      <c r="N978" s="33">
        <v>5.8299999999999977E-2</v>
      </c>
      <c r="O978" s="33">
        <v>0</v>
      </c>
    </row>
    <row r="979" spans="1:15" x14ac:dyDescent="0.3">
      <c r="A979">
        <v>246904</v>
      </c>
      <c r="B979" t="s">
        <v>972</v>
      </c>
      <c r="C979" s="32">
        <v>21153707928</v>
      </c>
      <c r="D979" s="32">
        <v>21153707928</v>
      </c>
      <c r="E979" s="32">
        <v>2611710180</v>
      </c>
      <c r="F979" s="32">
        <f>_xlfn.IFNA(VLOOKUP($A979,'311 &amp; 313 expiration'!A:C,2,FALSE),0)</f>
        <v>0</v>
      </c>
      <c r="G979" s="32">
        <f>_xlfn.IFNA(VLOOKUP($A979,'311 &amp; 313 expiration'!A:C,3,FALSE),0)</f>
        <v>0</v>
      </c>
      <c r="H979" s="33">
        <v>0.69310000000000005</v>
      </c>
      <c r="I979" s="33">
        <v>0.61309999999999998</v>
      </c>
      <c r="J979" s="33">
        <v>0.61309999999999998</v>
      </c>
      <c r="K979" s="33">
        <f t="shared" si="30"/>
        <v>0</v>
      </c>
      <c r="L979" s="33">
        <f t="shared" si="31"/>
        <v>0.69310000000000005</v>
      </c>
      <c r="M979" s="33">
        <v>0.08</v>
      </c>
      <c r="N979" s="33">
        <v>6.9388939039072284E-17</v>
      </c>
      <c r="O979" s="33">
        <v>0</v>
      </c>
    </row>
    <row r="980" spans="1:15" x14ac:dyDescent="0.3">
      <c r="A980">
        <v>246905</v>
      </c>
      <c r="B980" t="s">
        <v>973</v>
      </c>
      <c r="C980" s="32">
        <v>291248469</v>
      </c>
      <c r="D980" s="32">
        <v>291248469</v>
      </c>
      <c r="E980" s="32">
        <v>51205936</v>
      </c>
      <c r="F980" s="32">
        <f>_xlfn.IFNA(VLOOKUP($A980,'311 &amp; 313 expiration'!A:C,2,FALSE),0)</f>
        <v>0</v>
      </c>
      <c r="G980" s="32">
        <f>_xlfn.IFNA(VLOOKUP($A980,'311 &amp; 313 expiration'!A:C,3,FALSE),0)</f>
        <v>0</v>
      </c>
      <c r="H980" s="33">
        <v>0.70930000000000004</v>
      </c>
      <c r="I980" s="33">
        <v>0.61309999999999998</v>
      </c>
      <c r="J980" s="33">
        <v>0.61309999999999998</v>
      </c>
      <c r="K980" s="33">
        <f t="shared" si="30"/>
        <v>0</v>
      </c>
      <c r="L980" s="33">
        <f t="shared" si="31"/>
        <v>0.70930000000000004</v>
      </c>
      <c r="M980" s="33">
        <v>0.08</v>
      </c>
      <c r="N980" s="33">
        <v>1.6200000000000062E-2</v>
      </c>
      <c r="O980" s="33">
        <v>0</v>
      </c>
    </row>
    <row r="981" spans="1:15" x14ac:dyDescent="0.3">
      <c r="A981">
        <v>246906</v>
      </c>
      <c r="B981" t="s">
        <v>974</v>
      </c>
      <c r="C981" s="32">
        <v>8872773938</v>
      </c>
      <c r="D981" s="32">
        <v>8872773938</v>
      </c>
      <c r="E981" s="32">
        <v>1189154582</v>
      </c>
      <c r="F981" s="32">
        <f>_xlfn.IFNA(VLOOKUP($A981,'311 &amp; 313 expiration'!A:C,2,FALSE),0)</f>
        <v>0</v>
      </c>
      <c r="G981" s="32">
        <f>_xlfn.IFNA(VLOOKUP($A981,'311 &amp; 313 expiration'!A:C,3,FALSE),0)</f>
        <v>0</v>
      </c>
      <c r="H981" s="33">
        <v>0.75519999999999998</v>
      </c>
      <c r="I981" s="33">
        <v>0.6169</v>
      </c>
      <c r="J981" s="33">
        <v>0.6169</v>
      </c>
      <c r="K981" s="33">
        <f t="shared" si="30"/>
        <v>0</v>
      </c>
      <c r="L981" s="33">
        <f t="shared" si="31"/>
        <v>0.75519999999999998</v>
      </c>
      <c r="M981" s="33">
        <v>0.08</v>
      </c>
      <c r="N981" s="33">
        <v>5.8299999999999977E-2</v>
      </c>
      <c r="O981" s="33">
        <v>0</v>
      </c>
    </row>
    <row r="982" spans="1:15" x14ac:dyDescent="0.3">
      <c r="A982">
        <v>246907</v>
      </c>
      <c r="B982" t="s">
        <v>975</v>
      </c>
      <c r="C982" s="32">
        <v>3465189781</v>
      </c>
      <c r="D982" s="32">
        <v>3465189781</v>
      </c>
      <c r="E982" s="32">
        <v>676637796</v>
      </c>
      <c r="F982" s="32">
        <f>_xlfn.IFNA(VLOOKUP($A982,'311 &amp; 313 expiration'!A:C,2,FALSE),0)</f>
        <v>0</v>
      </c>
      <c r="G982" s="32">
        <f>_xlfn.IFNA(VLOOKUP($A982,'311 &amp; 313 expiration'!A:C,3,FALSE),0)</f>
        <v>0</v>
      </c>
      <c r="H982" s="33">
        <v>0.66690000000000005</v>
      </c>
      <c r="I982" s="33">
        <v>0.6169</v>
      </c>
      <c r="J982" s="33">
        <v>0.6169</v>
      </c>
      <c r="K982" s="33">
        <f t="shared" si="30"/>
        <v>0</v>
      </c>
      <c r="L982" s="33">
        <f t="shared" si="31"/>
        <v>0.66690000000000005</v>
      </c>
      <c r="M982" s="33">
        <v>5.0000000000000044E-2</v>
      </c>
      <c r="N982" s="33">
        <v>0</v>
      </c>
      <c r="O982" s="33">
        <v>0</v>
      </c>
    </row>
    <row r="983" spans="1:15" x14ac:dyDescent="0.3">
      <c r="A983">
        <v>246908</v>
      </c>
      <c r="B983" t="s">
        <v>976</v>
      </c>
      <c r="C983" s="32">
        <v>8782358024</v>
      </c>
      <c r="D983" s="32">
        <v>8782358024</v>
      </c>
      <c r="E983" s="32">
        <v>1083755966</v>
      </c>
      <c r="F983" s="32">
        <f>_xlfn.IFNA(VLOOKUP($A983,'311 &amp; 313 expiration'!A:C,2,FALSE),0)</f>
        <v>0</v>
      </c>
      <c r="G983" s="32">
        <f>_xlfn.IFNA(VLOOKUP($A983,'311 &amp; 313 expiration'!A:C,3,FALSE),0)</f>
        <v>0</v>
      </c>
      <c r="H983" s="33">
        <v>0.7389</v>
      </c>
      <c r="I983" s="33">
        <v>0.59</v>
      </c>
      <c r="J983" s="33">
        <v>0.59</v>
      </c>
      <c r="K983" s="33">
        <f t="shared" si="30"/>
        <v>0</v>
      </c>
      <c r="L983" s="33">
        <f t="shared" si="31"/>
        <v>0.7389</v>
      </c>
      <c r="M983" s="33">
        <v>0.08</v>
      </c>
      <c r="N983" s="33">
        <v>6.8900000000000031E-2</v>
      </c>
      <c r="O983" s="33">
        <v>0</v>
      </c>
    </row>
    <row r="984" spans="1:15" x14ac:dyDescent="0.3">
      <c r="A984">
        <v>246909</v>
      </c>
      <c r="B984" t="s">
        <v>977</v>
      </c>
      <c r="C984" s="32">
        <v>53849503090</v>
      </c>
      <c r="D984" s="32">
        <v>53849503090</v>
      </c>
      <c r="E984" s="32">
        <v>4471842100</v>
      </c>
      <c r="F984" s="32">
        <f>_xlfn.IFNA(VLOOKUP($A984,'311 &amp; 313 expiration'!A:C,2,FALSE),0)</f>
        <v>0</v>
      </c>
      <c r="G984" s="32">
        <f>_xlfn.IFNA(VLOOKUP($A984,'311 &amp; 313 expiration'!A:C,3,FALSE),0)</f>
        <v>0</v>
      </c>
      <c r="H984" s="33">
        <v>0.71010000000000006</v>
      </c>
      <c r="I984" s="33">
        <v>0.63009999999999999</v>
      </c>
      <c r="J984" s="33">
        <v>0.63009999999999999</v>
      </c>
      <c r="K984" s="33">
        <f t="shared" si="30"/>
        <v>0</v>
      </c>
      <c r="L984" s="33">
        <f t="shared" si="31"/>
        <v>0.71010000000000006</v>
      </c>
      <c r="M984" s="33">
        <v>0.08</v>
      </c>
      <c r="N984" s="33">
        <v>6.9388939039072284E-17</v>
      </c>
      <c r="O984" s="33">
        <v>0</v>
      </c>
    </row>
    <row r="985" spans="1:15" x14ac:dyDescent="0.3">
      <c r="A985">
        <v>246911</v>
      </c>
      <c r="B985" t="s">
        <v>978</v>
      </c>
      <c r="C985" s="32">
        <v>1540392806</v>
      </c>
      <c r="D985" s="32">
        <v>1540392806</v>
      </c>
      <c r="E985" s="32">
        <v>332054476</v>
      </c>
      <c r="F985" s="32">
        <f>_xlfn.IFNA(VLOOKUP($A985,'311 &amp; 313 expiration'!A:C,2,FALSE),0)</f>
        <v>0</v>
      </c>
      <c r="G985" s="32">
        <f>_xlfn.IFNA(VLOOKUP($A985,'311 &amp; 313 expiration'!A:C,3,FALSE),0)</f>
        <v>0</v>
      </c>
      <c r="H985" s="33">
        <v>0.7389</v>
      </c>
      <c r="I985" s="33">
        <v>0.56890000000000007</v>
      </c>
      <c r="J985" s="33">
        <v>0.56890000000000007</v>
      </c>
      <c r="K985" s="33">
        <f t="shared" si="30"/>
        <v>0</v>
      </c>
      <c r="L985" s="33">
        <f t="shared" si="31"/>
        <v>0.7389</v>
      </c>
      <c r="M985" s="33">
        <v>0.08</v>
      </c>
      <c r="N985" s="33">
        <v>8.9999999999999927E-2</v>
      </c>
      <c r="O985" s="33">
        <v>0</v>
      </c>
    </row>
    <row r="986" spans="1:15" x14ac:dyDescent="0.3">
      <c r="A986">
        <v>246912</v>
      </c>
      <c r="B986" t="s">
        <v>979</v>
      </c>
      <c r="C986" s="32">
        <v>533424626</v>
      </c>
      <c r="D986" s="32">
        <v>533424626</v>
      </c>
      <c r="E986" s="32">
        <v>75966722</v>
      </c>
      <c r="F986" s="32">
        <f>_xlfn.IFNA(VLOOKUP($A986,'311 &amp; 313 expiration'!A:C,2,FALSE),0)</f>
        <v>0</v>
      </c>
      <c r="G986" s="32">
        <f>_xlfn.IFNA(VLOOKUP($A986,'311 &amp; 313 expiration'!A:C,3,FALSE),0)</f>
        <v>0</v>
      </c>
      <c r="H986" s="33">
        <v>0.70960000000000001</v>
      </c>
      <c r="I986" s="33">
        <v>0.57130000000000003</v>
      </c>
      <c r="J986" s="33">
        <v>0.57130000000000003</v>
      </c>
      <c r="K986" s="33">
        <f t="shared" si="30"/>
        <v>0</v>
      </c>
      <c r="L986" s="33">
        <f t="shared" si="31"/>
        <v>0.70960000000000001</v>
      </c>
      <c r="M986" s="33">
        <v>0.08</v>
      </c>
      <c r="N986" s="33">
        <v>5.8299999999999977E-2</v>
      </c>
      <c r="O986" s="33">
        <v>0</v>
      </c>
    </row>
    <row r="987" spans="1:15" x14ac:dyDescent="0.3">
      <c r="A987">
        <v>246913</v>
      </c>
      <c r="B987" t="s">
        <v>980</v>
      </c>
      <c r="C987" s="32">
        <v>43909524685</v>
      </c>
      <c r="D987" s="32">
        <v>43909524685</v>
      </c>
      <c r="E987" s="32">
        <v>4488566116</v>
      </c>
      <c r="F987" s="32">
        <f>_xlfn.IFNA(VLOOKUP($A987,'311 &amp; 313 expiration'!A:C,2,FALSE),0)</f>
        <v>0</v>
      </c>
      <c r="G987" s="32">
        <f>_xlfn.IFNA(VLOOKUP($A987,'311 &amp; 313 expiration'!A:C,3,FALSE),0)</f>
        <v>0</v>
      </c>
      <c r="H987" s="33">
        <v>0.75690000000000002</v>
      </c>
      <c r="I987" s="33">
        <v>0.6169</v>
      </c>
      <c r="J987" s="33">
        <v>0.6169</v>
      </c>
      <c r="K987" s="33">
        <f t="shared" si="30"/>
        <v>0</v>
      </c>
      <c r="L987" s="33">
        <f t="shared" si="31"/>
        <v>0.75690000000000002</v>
      </c>
      <c r="M987" s="33">
        <v>0.08</v>
      </c>
      <c r="N987" s="33">
        <v>6.0000000000000012E-2</v>
      </c>
      <c r="O987" s="33">
        <v>0</v>
      </c>
    </row>
    <row r="988" spans="1:15" x14ac:dyDescent="0.3">
      <c r="A988">
        <v>246914</v>
      </c>
      <c r="B988" t="s">
        <v>981</v>
      </c>
      <c r="C988" s="32">
        <v>326718853</v>
      </c>
      <c r="D988" s="32">
        <v>326718853</v>
      </c>
      <c r="E988" s="32">
        <v>26949832</v>
      </c>
      <c r="F988" s="32">
        <f>_xlfn.IFNA(VLOOKUP($A988,'311 &amp; 313 expiration'!A:C,2,FALSE),0)</f>
        <v>0</v>
      </c>
      <c r="G988" s="32">
        <f>_xlfn.IFNA(VLOOKUP($A988,'311 &amp; 313 expiration'!A:C,3,FALSE),0)</f>
        <v>0</v>
      </c>
      <c r="H988" s="33">
        <v>0.69220000000000004</v>
      </c>
      <c r="I988" s="33">
        <v>0.61220000000000008</v>
      </c>
      <c r="J988" s="33">
        <v>0.61220000000000008</v>
      </c>
      <c r="K988" s="33">
        <f t="shared" si="30"/>
        <v>0</v>
      </c>
      <c r="L988" s="33">
        <f t="shared" si="31"/>
        <v>0.69220000000000004</v>
      </c>
      <c r="M988" s="33">
        <v>7.999999999999996E-2</v>
      </c>
      <c r="N988" s="33">
        <v>0</v>
      </c>
      <c r="O988" s="33">
        <v>0</v>
      </c>
    </row>
    <row r="989" spans="1:15" x14ac:dyDescent="0.3">
      <c r="A989">
        <v>247901</v>
      </c>
      <c r="B989" t="s">
        <v>982</v>
      </c>
      <c r="C989" s="32">
        <v>2218677386</v>
      </c>
      <c r="D989" s="32">
        <v>2218677386</v>
      </c>
      <c r="E989" s="32">
        <v>209873910</v>
      </c>
      <c r="F989" s="32">
        <f>_xlfn.IFNA(VLOOKUP($A989,'311 &amp; 313 expiration'!A:C,2,FALSE),0)</f>
        <v>0</v>
      </c>
      <c r="G989" s="32">
        <f>_xlfn.IFNA(VLOOKUP($A989,'311 &amp; 313 expiration'!A:C,3,FALSE),0)</f>
        <v>0</v>
      </c>
      <c r="H989" s="33">
        <v>0.63160000000000005</v>
      </c>
      <c r="I989" s="33">
        <v>0.58160000000000001</v>
      </c>
      <c r="J989" s="33">
        <v>0.58160000000000001</v>
      </c>
      <c r="K989" s="33">
        <f t="shared" si="30"/>
        <v>0</v>
      </c>
      <c r="L989" s="33">
        <f t="shared" si="31"/>
        <v>0.63160000000000005</v>
      </c>
      <c r="M989" s="33">
        <v>5.0000000000000044E-2</v>
      </c>
      <c r="N989" s="33">
        <v>0</v>
      </c>
      <c r="O989" s="33">
        <v>0</v>
      </c>
    </row>
    <row r="990" spans="1:15" x14ac:dyDescent="0.3">
      <c r="A990">
        <v>247903</v>
      </c>
      <c r="B990" t="s">
        <v>983</v>
      </c>
      <c r="C990" s="32">
        <v>1814884575</v>
      </c>
      <c r="D990" s="32">
        <v>1814884575</v>
      </c>
      <c r="E990" s="32">
        <v>151986562</v>
      </c>
      <c r="F990" s="32">
        <f>_xlfn.IFNA(VLOOKUP($A990,'311 &amp; 313 expiration'!A:C,2,FALSE),0)</f>
        <v>0</v>
      </c>
      <c r="G990" s="32">
        <f>_xlfn.IFNA(VLOOKUP($A990,'311 &amp; 313 expiration'!A:C,3,FALSE),0)</f>
        <v>0</v>
      </c>
      <c r="H990" s="33">
        <v>0.66690000000000005</v>
      </c>
      <c r="I990" s="33">
        <v>0.6169</v>
      </c>
      <c r="J990" s="33">
        <v>0.6169</v>
      </c>
      <c r="K990" s="33">
        <f t="shared" si="30"/>
        <v>0</v>
      </c>
      <c r="L990" s="33">
        <f t="shared" si="31"/>
        <v>0.66690000000000005</v>
      </c>
      <c r="M990" s="33">
        <v>5.0000000000000044E-2</v>
      </c>
      <c r="N990" s="33">
        <v>0</v>
      </c>
      <c r="O990" s="33">
        <v>0</v>
      </c>
    </row>
    <row r="991" spans="1:15" x14ac:dyDescent="0.3">
      <c r="A991">
        <v>247904</v>
      </c>
      <c r="B991" t="s">
        <v>984</v>
      </c>
      <c r="C991" s="32">
        <v>530135070</v>
      </c>
      <c r="D991" s="32">
        <v>530135070</v>
      </c>
      <c r="E991" s="32">
        <v>40571938</v>
      </c>
      <c r="F991" s="32">
        <f>_xlfn.IFNA(VLOOKUP($A991,'311 &amp; 313 expiration'!A:C,2,FALSE),0)</f>
        <v>0</v>
      </c>
      <c r="G991" s="32">
        <f>_xlfn.IFNA(VLOOKUP($A991,'311 &amp; 313 expiration'!A:C,3,FALSE),0)</f>
        <v>0</v>
      </c>
      <c r="H991" s="33">
        <v>0.66690000000000005</v>
      </c>
      <c r="I991" s="33">
        <v>0.6169</v>
      </c>
      <c r="J991" s="33">
        <v>0.6169</v>
      </c>
      <c r="K991" s="33">
        <f t="shared" si="30"/>
        <v>0</v>
      </c>
      <c r="L991" s="33">
        <f t="shared" si="31"/>
        <v>0.66690000000000005</v>
      </c>
      <c r="M991" s="33">
        <v>5.0000000000000044E-2</v>
      </c>
      <c r="N991" s="33">
        <v>0</v>
      </c>
      <c r="O991" s="33">
        <v>0</v>
      </c>
    </row>
    <row r="992" spans="1:15" x14ac:dyDescent="0.3">
      <c r="A992">
        <v>247906</v>
      </c>
      <c r="B992" t="s">
        <v>985</v>
      </c>
      <c r="C992" s="32">
        <v>397163405</v>
      </c>
      <c r="D992" s="32">
        <v>397163405</v>
      </c>
      <c r="E992" s="32">
        <v>30754066</v>
      </c>
      <c r="F992" s="32">
        <f>_xlfn.IFNA(VLOOKUP($A992,'311 &amp; 313 expiration'!A:C,2,FALSE),0)</f>
        <v>0</v>
      </c>
      <c r="G992" s="32">
        <f>_xlfn.IFNA(VLOOKUP($A992,'311 &amp; 313 expiration'!A:C,3,FALSE),0)</f>
        <v>0</v>
      </c>
      <c r="H992" s="33">
        <v>0.66690000000000005</v>
      </c>
      <c r="I992" s="33">
        <v>0.56890000000000007</v>
      </c>
      <c r="J992" s="33">
        <v>0.56890000000000007</v>
      </c>
      <c r="K992" s="33">
        <f t="shared" si="30"/>
        <v>0</v>
      </c>
      <c r="L992" s="33">
        <f t="shared" si="31"/>
        <v>0.66690000000000005</v>
      </c>
      <c r="M992" s="33">
        <v>0.08</v>
      </c>
      <c r="N992" s="33">
        <v>1.7999999999999974E-2</v>
      </c>
      <c r="O992" s="33">
        <v>0</v>
      </c>
    </row>
    <row r="993" spans="1:15" x14ac:dyDescent="0.3">
      <c r="A993">
        <v>248901</v>
      </c>
      <c r="B993" t="s">
        <v>986</v>
      </c>
      <c r="C993" s="32">
        <v>1728299280</v>
      </c>
      <c r="D993" s="32">
        <v>1724613942</v>
      </c>
      <c r="E993" s="32">
        <v>29918256</v>
      </c>
      <c r="F993" s="32">
        <f>_xlfn.IFNA(VLOOKUP($A993,'311 &amp; 313 expiration'!A:C,2,FALSE),0)</f>
        <v>0</v>
      </c>
      <c r="G993" s="32">
        <f>_xlfn.IFNA(VLOOKUP($A993,'311 &amp; 313 expiration'!A:C,3,FALSE),0)</f>
        <v>0</v>
      </c>
      <c r="H993" s="33">
        <v>0.70510000000000006</v>
      </c>
      <c r="I993" s="33">
        <v>0.6169</v>
      </c>
      <c r="J993" s="33">
        <v>0.6169</v>
      </c>
      <c r="K993" s="33">
        <f t="shared" si="30"/>
        <v>0</v>
      </c>
      <c r="L993" s="33">
        <f t="shared" si="31"/>
        <v>0.70510000000000006</v>
      </c>
      <c r="M993" s="33">
        <v>0.08</v>
      </c>
      <c r="N993" s="33">
        <v>8.2000000000000545E-3</v>
      </c>
      <c r="O993" s="33">
        <v>0</v>
      </c>
    </row>
    <row r="994" spans="1:15" x14ac:dyDescent="0.3">
      <c r="A994">
        <v>248902</v>
      </c>
      <c r="B994" t="s">
        <v>987</v>
      </c>
      <c r="C994" s="32">
        <v>22249379113</v>
      </c>
      <c r="D994" s="32">
        <v>22248392360</v>
      </c>
      <c r="E994" s="32">
        <v>6352532</v>
      </c>
      <c r="F994" s="32">
        <f>_xlfn.IFNA(VLOOKUP($A994,'311 &amp; 313 expiration'!A:C,2,FALSE),0)</f>
        <v>0</v>
      </c>
      <c r="G994" s="32">
        <f>_xlfn.IFNA(VLOOKUP($A994,'311 &amp; 313 expiration'!A:C,3,FALSE),0)</f>
        <v>0</v>
      </c>
      <c r="H994" s="33">
        <v>0.66890000000000005</v>
      </c>
      <c r="I994" s="33">
        <v>0.58889999999999998</v>
      </c>
      <c r="J994" s="33">
        <v>0.58889999999999998</v>
      </c>
      <c r="K994" s="33">
        <f t="shared" si="30"/>
        <v>0</v>
      </c>
      <c r="L994" s="33">
        <f t="shared" si="31"/>
        <v>0.66890000000000005</v>
      </c>
      <c r="M994" s="33">
        <v>0.08</v>
      </c>
      <c r="N994" s="33">
        <v>6.9388939039072284E-17</v>
      </c>
      <c r="O994" s="33">
        <v>0</v>
      </c>
    </row>
    <row r="995" spans="1:15" x14ac:dyDescent="0.3">
      <c r="A995">
        <v>249901</v>
      </c>
      <c r="B995" t="s">
        <v>988</v>
      </c>
      <c r="C995" s="32">
        <v>656843653</v>
      </c>
      <c r="D995" s="32">
        <v>656843653</v>
      </c>
      <c r="E995" s="32">
        <v>81744450</v>
      </c>
      <c r="F995" s="32">
        <f>_xlfn.IFNA(VLOOKUP($A995,'311 &amp; 313 expiration'!A:C,2,FALSE),0)</f>
        <v>0</v>
      </c>
      <c r="G995" s="32">
        <f>_xlfn.IFNA(VLOOKUP($A995,'311 &amp; 313 expiration'!A:C,3,FALSE),0)</f>
        <v>0</v>
      </c>
      <c r="H995" s="33">
        <v>0.74230000000000007</v>
      </c>
      <c r="I995" s="33">
        <v>0.6169</v>
      </c>
      <c r="J995" s="33">
        <v>0.6169</v>
      </c>
      <c r="K995" s="33">
        <f t="shared" si="30"/>
        <v>0</v>
      </c>
      <c r="L995" s="33">
        <f t="shared" si="31"/>
        <v>0.74230000000000007</v>
      </c>
      <c r="M995" s="33">
        <v>0.08</v>
      </c>
      <c r="N995" s="33">
        <v>4.5400000000000065E-2</v>
      </c>
      <c r="O995" s="33">
        <v>0</v>
      </c>
    </row>
    <row r="996" spans="1:15" x14ac:dyDescent="0.3">
      <c r="A996">
        <v>249902</v>
      </c>
      <c r="B996" t="s">
        <v>989</v>
      </c>
      <c r="C996" s="32">
        <v>1192182698</v>
      </c>
      <c r="D996" s="32">
        <v>1192182698</v>
      </c>
      <c r="E996" s="32">
        <v>129250708</v>
      </c>
      <c r="F996" s="32">
        <f>_xlfn.IFNA(VLOOKUP($A996,'311 &amp; 313 expiration'!A:C,2,FALSE),0)</f>
        <v>0</v>
      </c>
      <c r="G996" s="32">
        <f>_xlfn.IFNA(VLOOKUP($A996,'311 &amp; 313 expiration'!A:C,3,FALSE),0)</f>
        <v>0</v>
      </c>
      <c r="H996" s="33">
        <v>0.66920000000000002</v>
      </c>
      <c r="I996" s="33">
        <v>0.61920000000000008</v>
      </c>
      <c r="J996" s="33">
        <v>0.61920000000000008</v>
      </c>
      <c r="K996" s="33">
        <f t="shared" si="30"/>
        <v>0</v>
      </c>
      <c r="L996" s="33">
        <f t="shared" si="31"/>
        <v>0.66920000000000002</v>
      </c>
      <c r="M996" s="33">
        <v>4.9999999999999933E-2</v>
      </c>
      <c r="N996" s="33">
        <v>0</v>
      </c>
      <c r="O996" s="33">
        <v>0</v>
      </c>
    </row>
    <row r="997" spans="1:15" x14ac:dyDescent="0.3">
      <c r="A997">
        <v>249903</v>
      </c>
      <c r="B997" t="s">
        <v>990</v>
      </c>
      <c r="C997" s="32">
        <v>2019560281</v>
      </c>
      <c r="D997" s="32">
        <v>2013208552</v>
      </c>
      <c r="E997" s="32">
        <v>218948604</v>
      </c>
      <c r="F997" s="32">
        <f>_xlfn.IFNA(VLOOKUP($A997,'311 &amp; 313 expiration'!A:C,2,FALSE),0)</f>
        <v>0</v>
      </c>
      <c r="G997" s="32">
        <f>_xlfn.IFNA(VLOOKUP($A997,'311 &amp; 313 expiration'!A:C,3,FALSE),0)</f>
        <v>0</v>
      </c>
      <c r="H997" s="33">
        <v>0.66690000000000005</v>
      </c>
      <c r="I997" s="33">
        <v>0.6169</v>
      </c>
      <c r="J997" s="33">
        <v>0.6169</v>
      </c>
      <c r="K997" s="33">
        <f t="shared" si="30"/>
        <v>0</v>
      </c>
      <c r="L997" s="33">
        <f t="shared" si="31"/>
        <v>0.66690000000000005</v>
      </c>
      <c r="M997" s="33">
        <v>5.0000000000000044E-2</v>
      </c>
      <c r="N997" s="33">
        <v>0</v>
      </c>
      <c r="O997" s="33">
        <v>0</v>
      </c>
    </row>
    <row r="998" spans="1:15" x14ac:dyDescent="0.3">
      <c r="A998">
        <v>249904</v>
      </c>
      <c r="B998" t="s">
        <v>991</v>
      </c>
      <c r="C998" s="32">
        <v>1116309790</v>
      </c>
      <c r="D998" s="32">
        <v>1116309790</v>
      </c>
      <c r="E998" s="32">
        <v>59919650</v>
      </c>
      <c r="F998" s="32">
        <f>_xlfn.IFNA(VLOOKUP($A998,'311 &amp; 313 expiration'!A:C,2,FALSE),0)</f>
        <v>0</v>
      </c>
      <c r="G998" s="32">
        <f>_xlfn.IFNA(VLOOKUP($A998,'311 &amp; 313 expiration'!A:C,3,FALSE),0)</f>
        <v>0</v>
      </c>
      <c r="H998" s="33">
        <v>0.66920000000000002</v>
      </c>
      <c r="I998" s="33">
        <v>0.61920000000000008</v>
      </c>
      <c r="J998" s="33">
        <v>0.61920000000000008</v>
      </c>
      <c r="K998" s="33">
        <f t="shared" si="30"/>
        <v>0</v>
      </c>
      <c r="L998" s="33">
        <f t="shared" si="31"/>
        <v>0.66920000000000002</v>
      </c>
      <c r="M998" s="33">
        <v>4.9999999999999933E-2</v>
      </c>
      <c r="N998" s="33">
        <v>0</v>
      </c>
      <c r="O998" s="33">
        <v>0</v>
      </c>
    </row>
    <row r="999" spans="1:15" x14ac:dyDescent="0.3">
      <c r="A999">
        <v>249905</v>
      </c>
      <c r="B999" t="s">
        <v>992</v>
      </c>
      <c r="C999" s="32">
        <v>3839489407</v>
      </c>
      <c r="D999" s="32">
        <v>3839489407</v>
      </c>
      <c r="E999" s="32">
        <v>339752020</v>
      </c>
      <c r="F999" s="32">
        <f>_xlfn.IFNA(VLOOKUP($A999,'311 &amp; 313 expiration'!A:C,2,FALSE),0)</f>
        <v>0</v>
      </c>
      <c r="G999" s="32">
        <f>_xlfn.IFNA(VLOOKUP($A999,'311 &amp; 313 expiration'!A:C,3,FALSE),0)</f>
        <v>0</v>
      </c>
      <c r="H999" s="33">
        <v>0.66310000000000002</v>
      </c>
      <c r="I999" s="33">
        <v>0.61309999999999998</v>
      </c>
      <c r="J999" s="33">
        <v>0.61309999999999998</v>
      </c>
      <c r="K999" s="33">
        <f t="shared" si="30"/>
        <v>0</v>
      </c>
      <c r="L999" s="33">
        <f t="shared" si="31"/>
        <v>0.66310000000000002</v>
      </c>
      <c r="M999" s="33">
        <v>5.0000000000000044E-2</v>
      </c>
      <c r="N999" s="33">
        <v>0</v>
      </c>
      <c r="O999" s="33">
        <v>0</v>
      </c>
    </row>
    <row r="1000" spans="1:15" x14ac:dyDescent="0.3">
      <c r="A1000">
        <v>249906</v>
      </c>
      <c r="B1000" t="s">
        <v>993</v>
      </c>
      <c r="C1000" s="32">
        <v>832686614</v>
      </c>
      <c r="D1000" s="32">
        <v>832686614</v>
      </c>
      <c r="E1000" s="32">
        <v>119277766</v>
      </c>
      <c r="F1000" s="32">
        <f>_xlfn.IFNA(VLOOKUP($A1000,'311 &amp; 313 expiration'!A:C,2,FALSE),0)</f>
        <v>0</v>
      </c>
      <c r="G1000" s="32">
        <f>_xlfn.IFNA(VLOOKUP($A1000,'311 &amp; 313 expiration'!A:C,3,FALSE),0)</f>
        <v>0</v>
      </c>
      <c r="H1000" s="33">
        <v>0.66920000000000002</v>
      </c>
      <c r="I1000" s="33">
        <v>0.61920000000000008</v>
      </c>
      <c r="J1000" s="33">
        <v>0.61920000000000008</v>
      </c>
      <c r="K1000" s="33">
        <f t="shared" si="30"/>
        <v>0</v>
      </c>
      <c r="L1000" s="33">
        <f t="shared" si="31"/>
        <v>0.66920000000000002</v>
      </c>
      <c r="M1000" s="33">
        <v>4.9999999999999933E-2</v>
      </c>
      <c r="N1000" s="33">
        <v>0</v>
      </c>
      <c r="O1000" s="33">
        <v>0</v>
      </c>
    </row>
    <row r="1001" spans="1:15" x14ac:dyDescent="0.3">
      <c r="A1001">
        <v>249908</v>
      </c>
      <c r="B1001" t="s">
        <v>994</v>
      </c>
      <c r="C1001" s="32">
        <v>511052114</v>
      </c>
      <c r="D1001" s="32">
        <v>495043339</v>
      </c>
      <c r="E1001" s="32">
        <v>68475124</v>
      </c>
      <c r="F1001" s="32">
        <f>_xlfn.IFNA(VLOOKUP($A1001,'311 &amp; 313 expiration'!A:C,2,FALSE),0)</f>
        <v>0</v>
      </c>
      <c r="G1001" s="32">
        <f>_xlfn.IFNA(VLOOKUP($A1001,'311 &amp; 313 expiration'!A:C,3,FALSE),0)</f>
        <v>0</v>
      </c>
      <c r="H1001" s="33">
        <v>0.67260000000000009</v>
      </c>
      <c r="I1001" s="33">
        <v>0.61260000000000003</v>
      </c>
      <c r="J1001" s="33">
        <v>0.61260000000000003</v>
      </c>
      <c r="K1001" s="33">
        <f t="shared" si="30"/>
        <v>0</v>
      </c>
      <c r="L1001" s="33">
        <f t="shared" si="31"/>
        <v>0.67260000000000009</v>
      </c>
      <c r="M1001" s="33">
        <v>6.0000000000000053E-2</v>
      </c>
      <c r="N1001" s="33">
        <v>0</v>
      </c>
      <c r="O1001" s="33">
        <v>0</v>
      </c>
    </row>
    <row r="1002" spans="1:15" x14ac:dyDescent="0.3">
      <c r="A1002">
        <v>250902</v>
      </c>
      <c r="B1002" t="s">
        <v>995</v>
      </c>
      <c r="C1002" s="32">
        <v>802366632</v>
      </c>
      <c r="D1002" s="32">
        <v>802366632</v>
      </c>
      <c r="E1002" s="32">
        <v>85142902</v>
      </c>
      <c r="F1002" s="32">
        <f>_xlfn.IFNA(VLOOKUP($A1002,'311 &amp; 313 expiration'!A:C,2,FALSE),0)</f>
        <v>0</v>
      </c>
      <c r="G1002" s="32">
        <f>_xlfn.IFNA(VLOOKUP($A1002,'311 &amp; 313 expiration'!A:C,3,FALSE),0)</f>
        <v>0</v>
      </c>
      <c r="H1002" s="33">
        <v>0.66920000000000002</v>
      </c>
      <c r="I1002" s="33">
        <v>0.61920000000000008</v>
      </c>
      <c r="J1002" s="33">
        <v>0.61920000000000008</v>
      </c>
      <c r="K1002" s="33">
        <f t="shared" si="30"/>
        <v>0</v>
      </c>
      <c r="L1002" s="33">
        <f t="shared" si="31"/>
        <v>0.66920000000000002</v>
      </c>
      <c r="M1002" s="33">
        <v>4.9999999999999933E-2</v>
      </c>
      <c r="N1002" s="33">
        <v>0</v>
      </c>
      <c r="O1002" s="33">
        <v>0</v>
      </c>
    </row>
    <row r="1003" spans="1:15" x14ac:dyDescent="0.3">
      <c r="A1003">
        <v>250903</v>
      </c>
      <c r="B1003" t="s">
        <v>996</v>
      </c>
      <c r="C1003" s="32">
        <v>856607871</v>
      </c>
      <c r="D1003" s="32">
        <v>856607871</v>
      </c>
      <c r="E1003" s="32">
        <v>165854386</v>
      </c>
      <c r="F1003" s="32">
        <f>_xlfn.IFNA(VLOOKUP($A1003,'311 &amp; 313 expiration'!A:C,2,FALSE),0)</f>
        <v>0</v>
      </c>
      <c r="G1003" s="32">
        <f>_xlfn.IFNA(VLOOKUP($A1003,'311 &amp; 313 expiration'!A:C,3,FALSE),0)</f>
        <v>0</v>
      </c>
      <c r="H1003" s="33">
        <v>0.75519999999999998</v>
      </c>
      <c r="I1003" s="33">
        <v>0.6169</v>
      </c>
      <c r="J1003" s="33">
        <v>0.6169</v>
      </c>
      <c r="K1003" s="33">
        <f t="shared" si="30"/>
        <v>0</v>
      </c>
      <c r="L1003" s="33">
        <f t="shared" si="31"/>
        <v>0.75519999999999998</v>
      </c>
      <c r="M1003" s="33">
        <v>0.08</v>
      </c>
      <c r="N1003" s="33">
        <v>5.8299999999999977E-2</v>
      </c>
      <c r="O1003" s="33">
        <v>0</v>
      </c>
    </row>
    <row r="1004" spans="1:15" x14ac:dyDescent="0.3">
      <c r="A1004">
        <v>250904</v>
      </c>
      <c r="B1004" t="s">
        <v>997</v>
      </c>
      <c r="C1004" s="32">
        <v>696310906</v>
      </c>
      <c r="D1004" s="32">
        <v>696310906</v>
      </c>
      <c r="E1004" s="32">
        <v>147912638</v>
      </c>
      <c r="F1004" s="32">
        <f>_xlfn.IFNA(VLOOKUP($A1004,'311 &amp; 313 expiration'!A:C,2,FALSE),0)</f>
        <v>0</v>
      </c>
      <c r="G1004" s="32">
        <f>_xlfn.IFNA(VLOOKUP($A1004,'311 &amp; 313 expiration'!A:C,3,FALSE),0)</f>
        <v>0</v>
      </c>
      <c r="H1004" s="33">
        <v>0.75519999999999998</v>
      </c>
      <c r="I1004" s="33">
        <v>0.6169</v>
      </c>
      <c r="J1004" s="33">
        <v>0.6169</v>
      </c>
      <c r="K1004" s="33">
        <f t="shared" si="30"/>
        <v>0</v>
      </c>
      <c r="L1004" s="33">
        <f t="shared" si="31"/>
        <v>0.75519999999999998</v>
      </c>
      <c r="M1004" s="33">
        <v>0.08</v>
      </c>
      <c r="N1004" s="33">
        <v>5.8299999999999977E-2</v>
      </c>
      <c r="O1004" s="33">
        <v>0</v>
      </c>
    </row>
    <row r="1005" spans="1:15" x14ac:dyDescent="0.3">
      <c r="A1005">
        <v>250905</v>
      </c>
      <c r="B1005" t="s">
        <v>998</v>
      </c>
      <c r="C1005" s="32">
        <v>491601243</v>
      </c>
      <c r="D1005" s="32">
        <v>491601243</v>
      </c>
      <c r="E1005" s="32">
        <v>80826418</v>
      </c>
      <c r="F1005" s="32">
        <f>_xlfn.IFNA(VLOOKUP($A1005,'311 &amp; 313 expiration'!A:C,2,FALSE),0)</f>
        <v>0</v>
      </c>
      <c r="G1005" s="32">
        <f>_xlfn.IFNA(VLOOKUP($A1005,'311 &amp; 313 expiration'!A:C,3,FALSE),0)</f>
        <v>0</v>
      </c>
      <c r="H1005" s="33">
        <v>0.66690000000000005</v>
      </c>
      <c r="I1005" s="33">
        <v>0.6169</v>
      </c>
      <c r="J1005" s="33">
        <v>0.6169</v>
      </c>
      <c r="K1005" s="33">
        <f t="shared" si="30"/>
        <v>0</v>
      </c>
      <c r="L1005" s="33">
        <f t="shared" si="31"/>
        <v>0.66690000000000005</v>
      </c>
      <c r="M1005" s="33">
        <v>5.0000000000000044E-2</v>
      </c>
      <c r="N1005" s="33">
        <v>0</v>
      </c>
      <c r="O1005" s="33">
        <v>0</v>
      </c>
    </row>
    <row r="1006" spans="1:15" x14ac:dyDescent="0.3">
      <c r="A1006">
        <v>250906</v>
      </c>
      <c r="B1006" t="s">
        <v>999</v>
      </c>
      <c r="C1006" s="32">
        <v>452064538</v>
      </c>
      <c r="D1006" s="32">
        <v>452064538</v>
      </c>
      <c r="E1006" s="32">
        <v>108416312</v>
      </c>
      <c r="F1006" s="32">
        <f>_xlfn.IFNA(VLOOKUP($A1006,'311 &amp; 313 expiration'!A:C,2,FALSE),0)</f>
        <v>0</v>
      </c>
      <c r="G1006" s="32">
        <f>_xlfn.IFNA(VLOOKUP($A1006,'311 &amp; 313 expiration'!A:C,3,FALSE),0)</f>
        <v>0</v>
      </c>
      <c r="H1006" s="33">
        <v>0.75519999999999998</v>
      </c>
      <c r="I1006" s="33">
        <v>0.6169</v>
      </c>
      <c r="J1006" s="33">
        <v>0.6169</v>
      </c>
      <c r="K1006" s="33">
        <f t="shared" si="30"/>
        <v>0</v>
      </c>
      <c r="L1006" s="33">
        <f t="shared" si="31"/>
        <v>0.75519999999999998</v>
      </c>
      <c r="M1006" s="33">
        <v>0.08</v>
      </c>
      <c r="N1006" s="33">
        <v>5.8299999999999977E-2</v>
      </c>
      <c r="O1006" s="33">
        <v>0</v>
      </c>
    </row>
    <row r="1007" spans="1:15" x14ac:dyDescent="0.3">
      <c r="A1007">
        <v>250907</v>
      </c>
      <c r="B1007" t="s">
        <v>1000</v>
      </c>
      <c r="C1007" s="32">
        <v>733299743</v>
      </c>
      <c r="D1007" s="32">
        <v>733299743</v>
      </c>
      <c r="E1007" s="32">
        <v>134918516</v>
      </c>
      <c r="F1007" s="32">
        <f>_xlfn.IFNA(VLOOKUP($A1007,'311 &amp; 313 expiration'!A:C,2,FALSE),0)</f>
        <v>0</v>
      </c>
      <c r="G1007" s="32">
        <f>_xlfn.IFNA(VLOOKUP($A1007,'311 &amp; 313 expiration'!A:C,3,FALSE),0)</f>
        <v>0</v>
      </c>
      <c r="H1007" s="33">
        <v>0.75519999999999998</v>
      </c>
      <c r="I1007" s="33">
        <v>0.6169</v>
      </c>
      <c r="J1007" s="33">
        <v>0.6169</v>
      </c>
      <c r="K1007" s="33">
        <f t="shared" si="30"/>
        <v>0</v>
      </c>
      <c r="L1007" s="33">
        <f t="shared" si="31"/>
        <v>0.75519999999999998</v>
      </c>
      <c r="M1007" s="33">
        <v>0.08</v>
      </c>
      <c r="N1007" s="33">
        <v>5.8299999999999977E-2</v>
      </c>
      <c r="O1007" s="33">
        <v>0</v>
      </c>
    </row>
    <row r="1008" spans="1:15" x14ac:dyDescent="0.3">
      <c r="A1008">
        <v>251901</v>
      </c>
      <c r="B1008" t="s">
        <v>1001</v>
      </c>
      <c r="C1008" s="32">
        <v>1317383982</v>
      </c>
      <c r="D1008" s="32">
        <v>1312900734</v>
      </c>
      <c r="E1008" s="32">
        <v>50731938</v>
      </c>
      <c r="F1008" s="32">
        <f>_xlfn.IFNA(VLOOKUP($A1008,'311 &amp; 313 expiration'!A:C,2,FALSE),0)</f>
        <v>0</v>
      </c>
      <c r="G1008" s="32">
        <f>_xlfn.IFNA(VLOOKUP($A1008,'311 &amp; 313 expiration'!A:C,3,FALSE),0)</f>
        <v>0</v>
      </c>
      <c r="H1008" s="33">
        <v>0.80220000000000002</v>
      </c>
      <c r="I1008" s="33">
        <v>0.63219999999999998</v>
      </c>
      <c r="J1008" s="33">
        <v>0.63219999999999998</v>
      </c>
      <c r="K1008" s="33">
        <f t="shared" si="30"/>
        <v>0</v>
      </c>
      <c r="L1008" s="33">
        <f t="shared" si="31"/>
        <v>0.80220000000000002</v>
      </c>
      <c r="M1008" s="33">
        <v>0.08</v>
      </c>
      <c r="N1008" s="33">
        <v>0.09</v>
      </c>
      <c r="O1008" s="33">
        <v>2.7755575615628914E-17</v>
      </c>
    </row>
    <row r="1009" spans="1:15" x14ac:dyDescent="0.3">
      <c r="A1009">
        <v>251902</v>
      </c>
      <c r="B1009" t="s">
        <v>1002</v>
      </c>
      <c r="C1009" s="32">
        <v>1984181860</v>
      </c>
      <c r="D1009" s="32">
        <v>1981526263</v>
      </c>
      <c r="E1009" s="32">
        <v>18174612</v>
      </c>
      <c r="F1009" s="32">
        <f>_xlfn.IFNA(VLOOKUP($A1009,'311 &amp; 313 expiration'!A:C,2,FALSE),0)</f>
        <v>0</v>
      </c>
      <c r="G1009" s="32">
        <f>_xlfn.IFNA(VLOOKUP($A1009,'311 &amp; 313 expiration'!A:C,3,FALSE),0)</f>
        <v>0</v>
      </c>
      <c r="H1009" s="33">
        <v>0.69920000000000004</v>
      </c>
      <c r="I1009" s="33">
        <v>0.61920000000000008</v>
      </c>
      <c r="J1009" s="33">
        <v>0.61920000000000008</v>
      </c>
      <c r="K1009" s="33">
        <f t="shared" si="30"/>
        <v>0</v>
      </c>
      <c r="L1009" s="33">
        <f t="shared" si="31"/>
        <v>0.69920000000000004</v>
      </c>
      <c r="M1009" s="33">
        <v>7.999999999999996E-2</v>
      </c>
      <c r="N1009" s="33">
        <v>0</v>
      </c>
      <c r="O1009" s="33">
        <v>0</v>
      </c>
    </row>
    <row r="1010" spans="1:15" x14ac:dyDescent="0.3">
      <c r="A1010">
        <v>252901</v>
      </c>
      <c r="B1010" t="s">
        <v>1003</v>
      </c>
      <c r="C1010" s="32">
        <v>1034870545</v>
      </c>
      <c r="D1010" s="32">
        <v>1034870545</v>
      </c>
      <c r="E1010" s="32">
        <v>152042990</v>
      </c>
      <c r="F1010" s="32">
        <f>_xlfn.IFNA(VLOOKUP($A1010,'311 &amp; 313 expiration'!A:C,2,FALSE),0)</f>
        <v>0</v>
      </c>
      <c r="G1010" s="32">
        <f>_xlfn.IFNA(VLOOKUP($A1010,'311 &amp; 313 expiration'!A:C,3,FALSE),0)</f>
        <v>0</v>
      </c>
      <c r="H1010" s="33">
        <v>0.67570000000000008</v>
      </c>
      <c r="I1010" s="33">
        <v>0.62570000000000003</v>
      </c>
      <c r="J1010" s="33">
        <v>0.62570000000000003</v>
      </c>
      <c r="K1010" s="33">
        <f t="shared" si="30"/>
        <v>0</v>
      </c>
      <c r="L1010" s="33">
        <f t="shared" si="31"/>
        <v>0.67570000000000008</v>
      </c>
      <c r="M1010" s="33">
        <v>5.0000000000000044E-2</v>
      </c>
      <c r="N1010" s="33">
        <v>0</v>
      </c>
      <c r="O1010" s="33">
        <v>0</v>
      </c>
    </row>
    <row r="1011" spans="1:15" x14ac:dyDescent="0.3">
      <c r="A1011">
        <v>252902</v>
      </c>
      <c r="B1011" t="s">
        <v>1004</v>
      </c>
      <c r="C1011" s="32">
        <v>112854926</v>
      </c>
      <c r="D1011" s="32">
        <v>112854926</v>
      </c>
      <c r="E1011" s="32">
        <v>6590952</v>
      </c>
      <c r="F1011" s="32">
        <f>_xlfn.IFNA(VLOOKUP($A1011,'311 &amp; 313 expiration'!A:C,2,FALSE),0)</f>
        <v>0</v>
      </c>
      <c r="G1011" s="32">
        <f>_xlfn.IFNA(VLOOKUP($A1011,'311 &amp; 313 expiration'!A:C,3,FALSE),0)</f>
        <v>0</v>
      </c>
      <c r="H1011" s="33">
        <v>0.72640000000000005</v>
      </c>
      <c r="I1011" s="33">
        <v>0.60870000000000002</v>
      </c>
      <c r="J1011" s="33">
        <v>0.60870000000000002</v>
      </c>
      <c r="K1011" s="33">
        <f t="shared" si="30"/>
        <v>0</v>
      </c>
      <c r="L1011" s="33">
        <f t="shared" si="31"/>
        <v>0.72640000000000005</v>
      </c>
      <c r="M1011" s="33">
        <v>0.08</v>
      </c>
      <c r="N1011" s="33">
        <v>3.7700000000000025E-2</v>
      </c>
      <c r="O1011" s="33">
        <v>0</v>
      </c>
    </row>
    <row r="1012" spans="1:15" x14ac:dyDescent="0.3">
      <c r="A1012">
        <v>252903</v>
      </c>
      <c r="B1012" t="s">
        <v>1005</v>
      </c>
      <c r="C1012" s="32">
        <v>489754800</v>
      </c>
      <c r="D1012" s="32">
        <v>489754800</v>
      </c>
      <c r="E1012" s="32">
        <v>19509548</v>
      </c>
      <c r="F1012" s="32">
        <f>_xlfn.IFNA(VLOOKUP($A1012,'311 &amp; 313 expiration'!A:C,2,FALSE),0)</f>
        <v>0</v>
      </c>
      <c r="G1012" s="32">
        <f>_xlfn.IFNA(VLOOKUP($A1012,'311 &amp; 313 expiration'!A:C,3,FALSE),0)</f>
        <v>0</v>
      </c>
      <c r="H1012" s="33">
        <v>0.77050000000000007</v>
      </c>
      <c r="I1012" s="33">
        <v>0.63219999999999998</v>
      </c>
      <c r="J1012" s="33">
        <v>0.63219999999999998</v>
      </c>
      <c r="K1012" s="33">
        <f t="shared" si="30"/>
        <v>0</v>
      </c>
      <c r="L1012" s="33">
        <f t="shared" si="31"/>
        <v>0.77050000000000007</v>
      </c>
      <c r="M1012" s="33">
        <v>0.08</v>
      </c>
      <c r="N1012" s="33">
        <v>5.8300000000000088E-2</v>
      </c>
      <c r="O1012" s="33">
        <v>0</v>
      </c>
    </row>
    <row r="1013" spans="1:15" x14ac:dyDescent="0.3">
      <c r="A1013">
        <v>253901</v>
      </c>
      <c r="B1013" t="s">
        <v>1006</v>
      </c>
      <c r="C1013" s="32">
        <v>1232656520</v>
      </c>
      <c r="D1013" s="32">
        <v>1218645856</v>
      </c>
      <c r="E1013" s="32">
        <v>112559898</v>
      </c>
      <c r="F1013" s="32">
        <f>_xlfn.IFNA(VLOOKUP($A1013,'311 &amp; 313 expiration'!A:C,2,FALSE),0)</f>
        <v>0</v>
      </c>
      <c r="G1013" s="32">
        <f>_xlfn.IFNA(VLOOKUP($A1013,'311 &amp; 313 expiration'!A:C,3,FALSE),0)</f>
        <v>0</v>
      </c>
      <c r="H1013" s="33">
        <v>0.68220000000000003</v>
      </c>
      <c r="I1013" s="33">
        <v>0.63219999999999998</v>
      </c>
      <c r="J1013" s="33">
        <v>0.63219999999999998</v>
      </c>
      <c r="K1013" s="33">
        <f t="shared" si="30"/>
        <v>0</v>
      </c>
      <c r="L1013" s="33">
        <f t="shared" si="31"/>
        <v>0.68220000000000003</v>
      </c>
      <c r="M1013" s="33">
        <v>5.0000000000000044E-2</v>
      </c>
      <c r="N1013" s="33">
        <v>0</v>
      </c>
      <c r="O1013" s="33">
        <v>0</v>
      </c>
    </row>
    <row r="1014" spans="1:15" x14ac:dyDescent="0.3">
      <c r="A1014">
        <v>254901</v>
      </c>
      <c r="B1014" t="s">
        <v>1007</v>
      </c>
      <c r="C1014" s="32">
        <v>1531616762</v>
      </c>
      <c r="D1014" s="32">
        <v>1531616762</v>
      </c>
      <c r="E1014" s="32">
        <v>18961364</v>
      </c>
      <c r="F1014" s="32">
        <f>_xlfn.IFNA(VLOOKUP($A1014,'311 &amp; 313 expiration'!A:C,2,FALSE),0)</f>
        <v>0</v>
      </c>
      <c r="G1014" s="32">
        <f>_xlfn.IFNA(VLOOKUP($A1014,'311 &amp; 313 expiration'!A:C,3,FALSE),0)</f>
        <v>0</v>
      </c>
      <c r="H1014" s="33">
        <v>0.66690000000000005</v>
      </c>
      <c r="I1014" s="33">
        <v>0.6169</v>
      </c>
      <c r="J1014" s="33">
        <v>0.6169</v>
      </c>
      <c r="K1014" s="33">
        <f t="shared" si="30"/>
        <v>0</v>
      </c>
      <c r="L1014" s="33">
        <f t="shared" si="31"/>
        <v>0.66690000000000005</v>
      </c>
      <c r="M1014" s="33">
        <v>5.0000000000000044E-2</v>
      </c>
      <c r="N1014" s="33">
        <v>0</v>
      </c>
      <c r="O1014" s="33">
        <v>0</v>
      </c>
    </row>
    <row r="1015" spans="1:15" x14ac:dyDescent="0.3">
      <c r="A1015">
        <v>254902</v>
      </c>
      <c r="B1015" t="s">
        <v>1008</v>
      </c>
      <c r="C1015" s="32">
        <v>378083395</v>
      </c>
      <c r="D1015" s="32">
        <v>378083395</v>
      </c>
      <c r="E1015" s="32">
        <v>5831306</v>
      </c>
      <c r="F1015" s="32">
        <f>_xlfn.IFNA(VLOOKUP($A1015,'311 &amp; 313 expiration'!A:C,2,FALSE),0)</f>
        <v>0</v>
      </c>
      <c r="G1015" s="32">
        <f>_xlfn.IFNA(VLOOKUP($A1015,'311 &amp; 313 expiration'!A:C,3,FALSE),0)</f>
        <v>0</v>
      </c>
      <c r="H1015" s="33">
        <v>0.75140000000000007</v>
      </c>
      <c r="I1015" s="33">
        <v>0.61530000000000007</v>
      </c>
      <c r="J1015" s="33">
        <v>0.61530000000000007</v>
      </c>
      <c r="K1015" s="33">
        <f t="shared" si="30"/>
        <v>0</v>
      </c>
      <c r="L1015" s="33">
        <f t="shared" si="31"/>
        <v>0.75140000000000007</v>
      </c>
      <c r="M1015" s="33">
        <v>0.08</v>
      </c>
      <c r="N1015" s="33">
        <v>5.6099999999999997E-2</v>
      </c>
      <c r="O1015" s="33">
        <v>0</v>
      </c>
    </row>
  </sheetData>
  <sheetProtection algorithmName="SHA-512" hashValue="LqnM12+GQOHQGyZ3D0IumQbsxq6OA8QSW0ILS2gPNi0d0i++Lweonm3X46ZAF9EeZwGe8X2fogR4eDQIIShZAA==" saltValue="9YcOEYY1tdrbu/RE5wgN5A==" spinCount="100000" sheet="1" objects="1" scenarios="1"/>
  <autoFilter ref="A1:O1015" xr:uid="{4DF5121D-2AD5-4B71-B30C-583A6341FF36}"/>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B5217-2904-4722-9AAC-3C3601C76BDC}">
  <dimension ref="A1:Y20"/>
  <sheetViews>
    <sheetView workbookViewId="0">
      <selection activeCell="C15" sqref="C15"/>
    </sheetView>
  </sheetViews>
  <sheetFormatPr defaultRowHeight="14.4" x14ac:dyDescent="0.3"/>
  <cols>
    <col min="2" max="3" width="20.77734375" bestFit="1" customWidth="1"/>
    <col min="9" max="9" width="11.44140625" customWidth="1"/>
    <col min="25" max="25" width="18" bestFit="1" customWidth="1"/>
  </cols>
  <sheetData>
    <row r="1" spans="1:3" x14ac:dyDescent="0.3">
      <c r="A1" t="s">
        <v>6</v>
      </c>
      <c r="B1" t="s">
        <v>1013</v>
      </c>
      <c r="C1" t="s">
        <v>1014</v>
      </c>
    </row>
    <row r="2" spans="1:3" x14ac:dyDescent="0.3">
      <c r="A2" s="34">
        <v>20905</v>
      </c>
      <c r="B2" s="35">
        <v>640762414</v>
      </c>
      <c r="C2">
        <v>0</v>
      </c>
    </row>
    <row r="3" spans="1:3" x14ac:dyDescent="0.3">
      <c r="A3" s="34">
        <v>20906</v>
      </c>
      <c r="B3" s="35">
        <v>1156000000</v>
      </c>
      <c r="C3">
        <v>0</v>
      </c>
    </row>
    <row r="4" spans="1:3" x14ac:dyDescent="0.3">
      <c r="A4" s="34">
        <v>61911</v>
      </c>
      <c r="B4" s="35">
        <v>0</v>
      </c>
      <c r="C4">
        <v>195436737</v>
      </c>
    </row>
    <row r="5" spans="1:3" x14ac:dyDescent="0.3">
      <c r="A5" s="34">
        <v>77901</v>
      </c>
      <c r="B5" s="35">
        <v>56244171</v>
      </c>
      <c r="C5">
        <v>0</v>
      </c>
    </row>
    <row r="6" spans="1:3" x14ac:dyDescent="0.3">
      <c r="A6" s="34">
        <v>87901</v>
      </c>
      <c r="B6" s="35">
        <v>54487188</v>
      </c>
      <c r="C6">
        <v>0</v>
      </c>
    </row>
    <row r="7" spans="1:3" x14ac:dyDescent="0.3">
      <c r="A7" s="34">
        <v>101911</v>
      </c>
      <c r="B7" s="35">
        <v>1042000000</v>
      </c>
      <c r="C7">
        <v>0</v>
      </c>
    </row>
    <row r="8" spans="1:3" x14ac:dyDescent="0.3">
      <c r="A8" s="34">
        <v>101914</v>
      </c>
      <c r="B8" s="35">
        <v>0</v>
      </c>
      <c r="C8">
        <v>539121716</v>
      </c>
    </row>
    <row r="9" spans="1:3" x14ac:dyDescent="0.3">
      <c r="A9" s="34">
        <v>113901</v>
      </c>
      <c r="B9" s="35">
        <v>63792582</v>
      </c>
      <c r="C9">
        <v>0</v>
      </c>
    </row>
    <row r="10" spans="1:3" x14ac:dyDescent="0.3">
      <c r="A10" s="34">
        <v>156902</v>
      </c>
      <c r="B10" s="35">
        <v>48656357</v>
      </c>
      <c r="C10">
        <v>0</v>
      </c>
    </row>
    <row r="11" spans="1:3" x14ac:dyDescent="0.3">
      <c r="A11" s="34">
        <v>178904</v>
      </c>
      <c r="B11" s="35">
        <v>0</v>
      </c>
      <c r="C11">
        <v>0</v>
      </c>
    </row>
    <row r="12" spans="1:3" x14ac:dyDescent="0.3">
      <c r="A12" s="34">
        <v>191901</v>
      </c>
      <c r="B12" s="35">
        <v>0</v>
      </c>
      <c r="C12">
        <v>0</v>
      </c>
    </row>
    <row r="13" spans="1:3" x14ac:dyDescent="0.3">
      <c r="A13" s="34">
        <v>195901</v>
      </c>
      <c r="B13" s="35">
        <v>131216160</v>
      </c>
      <c r="C13">
        <v>0</v>
      </c>
    </row>
    <row r="14" spans="1:3" x14ac:dyDescent="0.3">
      <c r="A14" s="34">
        <v>205902</v>
      </c>
      <c r="B14" s="35">
        <v>4812659840</v>
      </c>
      <c r="C14">
        <v>0</v>
      </c>
    </row>
    <row r="15" spans="1:3" x14ac:dyDescent="0.3">
      <c r="A15" s="34">
        <v>220919</v>
      </c>
      <c r="B15" s="35">
        <v>0</v>
      </c>
      <c r="C15">
        <v>577808551</v>
      </c>
    </row>
    <row r="16" spans="1:3" x14ac:dyDescent="0.3">
      <c r="A16" s="34"/>
      <c r="B16" s="35"/>
    </row>
    <row r="17" spans="1:25" x14ac:dyDescent="0.3">
      <c r="A17" s="34"/>
      <c r="B17" s="35"/>
    </row>
    <row r="18" spans="1:25" x14ac:dyDescent="0.3">
      <c r="A18" s="34"/>
      <c r="B18" s="35"/>
    </row>
    <row r="19" spans="1:25" x14ac:dyDescent="0.3">
      <c r="A19" s="34"/>
      <c r="B19" s="35"/>
      <c r="Y19" s="1"/>
    </row>
    <row r="20" spans="1:25" x14ac:dyDescent="0.3">
      <c r="A20" s="34"/>
      <c r="B20" s="35"/>
      <c r="Y20" s="1"/>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37276-F6CF-40CA-A6F4-A3B6D017B592}">
  <dimension ref="A1:U1012"/>
  <sheetViews>
    <sheetView zoomScaleNormal="100" workbookViewId="0">
      <pane ySplit="2" topLeftCell="A3" activePane="bottomLeft" state="frozen"/>
      <selection pane="bottomLeft" sqref="A1:XFD1048576"/>
    </sheetView>
  </sheetViews>
  <sheetFormatPr defaultColWidth="10.77734375" defaultRowHeight="12" customHeight="1" x14ac:dyDescent="0.2"/>
  <cols>
    <col min="1" max="1" width="14.77734375" style="39" bestFit="1" customWidth="1"/>
    <col min="2" max="2" width="46.77734375" style="39" bestFit="1" customWidth="1"/>
    <col min="3" max="3" width="24.77734375" style="39" bestFit="1" customWidth="1"/>
    <col min="4" max="4" width="25.77734375" style="39" bestFit="1" customWidth="1"/>
    <col min="5" max="5" width="19.77734375" style="46" bestFit="1" customWidth="1"/>
    <col min="6" max="6" width="18.5546875" style="46" bestFit="1" customWidth="1"/>
    <col min="7" max="7" width="20.77734375" style="46" bestFit="1" customWidth="1"/>
    <col min="8" max="8" width="32.109375" style="46" customWidth="1"/>
    <col min="9" max="9" width="16.77734375" style="39" bestFit="1" customWidth="1"/>
    <col min="10" max="11" width="27.77734375" style="39" bestFit="1" customWidth="1"/>
    <col min="12" max="12" width="23.77734375" style="39" bestFit="1" customWidth="1"/>
    <col min="13" max="13" width="22.77734375" style="39" bestFit="1" customWidth="1"/>
    <col min="14" max="14" width="20.77734375" style="46" bestFit="1" customWidth="1"/>
    <col min="15" max="15" width="18.77734375" style="46" bestFit="1" customWidth="1"/>
    <col min="16" max="16" width="21.77734375" style="46" bestFit="1" customWidth="1"/>
    <col min="17" max="17" width="28.77734375" style="39" bestFit="1" customWidth="1"/>
    <col min="18" max="18" width="32.77734375" style="39" bestFit="1" customWidth="1"/>
    <col min="19" max="19" width="25.77734375" style="39" bestFit="1" customWidth="1"/>
    <col min="20" max="20" width="21.77734375" style="39" bestFit="1" customWidth="1"/>
    <col min="21" max="21" width="22.77734375" style="39" bestFit="1" customWidth="1"/>
    <col min="22" max="16384" width="10.77734375" style="39"/>
  </cols>
  <sheetData>
    <row r="1" spans="1:21" ht="12" customHeight="1" x14ac:dyDescent="0.2">
      <c r="A1" s="39">
        <v>1</v>
      </c>
      <c r="B1" s="39">
        <v>2</v>
      </c>
      <c r="C1" s="39">
        <v>3</v>
      </c>
      <c r="D1" s="39">
        <v>4</v>
      </c>
      <c r="E1" s="39">
        <v>5</v>
      </c>
      <c r="F1" s="39">
        <v>6</v>
      </c>
      <c r="G1" s="39">
        <v>7</v>
      </c>
      <c r="H1" s="39">
        <v>8</v>
      </c>
      <c r="I1" s="39">
        <v>9</v>
      </c>
      <c r="J1" s="39">
        <v>10</v>
      </c>
      <c r="K1" s="39">
        <v>11</v>
      </c>
      <c r="L1" s="39">
        <v>12</v>
      </c>
      <c r="M1" s="39">
        <v>13</v>
      </c>
      <c r="N1" s="39">
        <v>14</v>
      </c>
      <c r="O1" s="39">
        <v>15</v>
      </c>
      <c r="P1" s="39">
        <v>16</v>
      </c>
      <c r="Q1" s="39">
        <v>17</v>
      </c>
      <c r="R1" s="39">
        <v>18</v>
      </c>
      <c r="S1" s="39">
        <v>19</v>
      </c>
      <c r="T1" s="39">
        <v>20</v>
      </c>
      <c r="U1" s="39">
        <v>21</v>
      </c>
    </row>
    <row r="2" spans="1:21" ht="14.1" customHeight="1" x14ac:dyDescent="0.25">
      <c r="A2" s="36" t="s">
        <v>6</v>
      </c>
      <c r="B2" s="36" t="s">
        <v>7</v>
      </c>
      <c r="C2" s="36" t="s">
        <v>1081</v>
      </c>
      <c r="D2" s="37" t="s">
        <v>1082</v>
      </c>
      <c r="E2" s="38" t="s">
        <v>1009</v>
      </c>
      <c r="F2" s="38" t="s">
        <v>1083</v>
      </c>
      <c r="G2" s="38" t="s">
        <v>1010</v>
      </c>
      <c r="H2" s="38" t="s">
        <v>1011</v>
      </c>
      <c r="I2" s="37" t="s">
        <v>1012</v>
      </c>
      <c r="J2" s="37" t="s">
        <v>1013</v>
      </c>
      <c r="K2" s="37" t="s">
        <v>1014</v>
      </c>
      <c r="L2" s="37" t="s">
        <v>1015</v>
      </c>
      <c r="M2" s="37" t="s">
        <v>1016</v>
      </c>
      <c r="N2" s="38" t="s">
        <v>1084</v>
      </c>
      <c r="O2" s="38" t="s">
        <v>1017</v>
      </c>
      <c r="P2" s="38" t="s">
        <v>1018</v>
      </c>
      <c r="Q2" s="37" t="s">
        <v>1085</v>
      </c>
      <c r="R2" s="37" t="s">
        <v>1086</v>
      </c>
      <c r="S2" s="37" t="s">
        <v>1087</v>
      </c>
      <c r="T2" s="37" t="s">
        <v>1088</v>
      </c>
      <c r="U2" s="37" t="s">
        <v>1061</v>
      </c>
    </row>
    <row r="3" spans="1:21" ht="14.1" customHeight="1" x14ac:dyDescent="0.2">
      <c r="A3" s="40">
        <v>1902</v>
      </c>
      <c r="B3" s="40" t="s">
        <v>8</v>
      </c>
      <c r="C3" s="40" t="s">
        <v>1019</v>
      </c>
      <c r="D3" s="41">
        <v>45868.552800999998</v>
      </c>
      <c r="E3" s="42">
        <v>17469384</v>
      </c>
      <c r="F3" s="42">
        <v>417593774</v>
      </c>
      <c r="G3" s="42">
        <v>420592593</v>
      </c>
      <c r="H3" s="42">
        <v>512978725</v>
      </c>
      <c r="I3" s="43">
        <v>0.21970000000000001</v>
      </c>
      <c r="J3" s="44">
        <v>0</v>
      </c>
      <c r="K3" s="44">
        <v>0</v>
      </c>
      <c r="L3" s="44">
        <v>0</v>
      </c>
      <c r="M3" s="43">
        <v>0.21970000000000001</v>
      </c>
      <c r="N3" s="42">
        <v>16391307</v>
      </c>
      <c r="O3" s="42">
        <v>-1078077</v>
      </c>
      <c r="P3" s="42">
        <v>504405844</v>
      </c>
      <c r="Q3" s="43">
        <v>0.61919999999999997</v>
      </c>
      <c r="R3" s="43">
        <v>0.52539999999999998</v>
      </c>
      <c r="S3" s="43">
        <v>0.63219999999999998</v>
      </c>
      <c r="T3" s="43">
        <v>0.56889999999999996</v>
      </c>
      <c r="U3" s="43">
        <v>0.56889999999999996</v>
      </c>
    </row>
    <row r="4" spans="1:21" ht="14.1" customHeight="1" x14ac:dyDescent="0.2">
      <c r="A4" s="40">
        <v>1903</v>
      </c>
      <c r="B4" s="40" t="s">
        <v>9</v>
      </c>
      <c r="C4" s="40" t="s">
        <v>1019</v>
      </c>
      <c r="D4" s="41">
        <v>45868.62169</v>
      </c>
      <c r="E4" s="42">
        <v>0</v>
      </c>
      <c r="F4" s="42">
        <v>401652262</v>
      </c>
      <c r="G4" s="42">
        <v>435927743</v>
      </c>
      <c r="H4" s="42">
        <v>400357923</v>
      </c>
      <c r="I4" s="43">
        <v>-8.1600000000000006E-2</v>
      </c>
      <c r="J4" s="44">
        <v>0</v>
      </c>
      <c r="K4" s="44">
        <v>0</v>
      </c>
      <c r="L4" s="44">
        <v>0</v>
      </c>
      <c r="M4" s="43">
        <v>-8.1600000000000006E-2</v>
      </c>
      <c r="N4" s="42">
        <v>0</v>
      </c>
      <c r="O4" s="42">
        <v>0</v>
      </c>
      <c r="P4" s="42">
        <v>368879173</v>
      </c>
      <c r="Q4" s="43">
        <v>0.6169</v>
      </c>
      <c r="R4" s="43">
        <v>0.6169</v>
      </c>
      <c r="S4" s="43">
        <v>0.63219999999999998</v>
      </c>
      <c r="T4" s="43">
        <v>0.56889999999999996</v>
      </c>
      <c r="U4" s="43">
        <v>0.6169</v>
      </c>
    </row>
    <row r="5" spans="1:21" ht="14.1" customHeight="1" x14ac:dyDescent="0.2">
      <c r="A5" s="40">
        <v>1904</v>
      </c>
      <c r="B5" s="40" t="s">
        <v>10</v>
      </c>
      <c r="C5" s="40" t="s">
        <v>1019</v>
      </c>
      <c r="D5" s="41">
        <v>45868.558946999998</v>
      </c>
      <c r="E5" s="42">
        <v>50568236</v>
      </c>
      <c r="F5" s="42">
        <v>413116198</v>
      </c>
      <c r="G5" s="42">
        <v>423983269</v>
      </c>
      <c r="H5" s="42">
        <v>389842771</v>
      </c>
      <c r="I5" s="43">
        <v>-8.0500000000000002E-2</v>
      </c>
      <c r="J5" s="44">
        <v>0</v>
      </c>
      <c r="K5" s="44">
        <v>0</v>
      </c>
      <c r="L5" s="44">
        <v>0</v>
      </c>
      <c r="M5" s="43">
        <v>-8.0500000000000002E-2</v>
      </c>
      <c r="N5" s="42">
        <v>57042250</v>
      </c>
      <c r="O5" s="42">
        <v>6474014</v>
      </c>
      <c r="P5" s="42">
        <v>390396683</v>
      </c>
      <c r="Q5" s="43">
        <v>0.6169</v>
      </c>
      <c r="R5" s="43">
        <v>0.6169</v>
      </c>
      <c r="S5" s="43">
        <v>0.63219999999999998</v>
      </c>
      <c r="T5" s="43">
        <v>0.56889999999999996</v>
      </c>
      <c r="U5" s="43">
        <v>0.6169</v>
      </c>
    </row>
    <row r="6" spans="1:21" ht="14.1" customHeight="1" x14ac:dyDescent="0.2">
      <c r="A6" s="40">
        <v>1906</v>
      </c>
      <c r="B6" s="40" t="s">
        <v>11</v>
      </c>
      <c r="C6" s="40" t="s">
        <v>1019</v>
      </c>
      <c r="D6" s="41">
        <v>45866.686991000002</v>
      </c>
      <c r="E6" s="42">
        <v>13393402</v>
      </c>
      <c r="F6" s="42">
        <v>159088712</v>
      </c>
      <c r="G6" s="42">
        <v>158655923</v>
      </c>
      <c r="H6" s="42">
        <v>151588791</v>
      </c>
      <c r="I6" s="43">
        <v>-4.4499999999999998E-2</v>
      </c>
      <c r="J6" s="44">
        <v>0</v>
      </c>
      <c r="K6" s="44">
        <v>0</v>
      </c>
      <c r="L6" s="44">
        <v>0</v>
      </c>
      <c r="M6" s="43">
        <v>-4.4499999999999998E-2</v>
      </c>
      <c r="N6" s="42">
        <v>11649645</v>
      </c>
      <c r="O6" s="42">
        <v>-1743757</v>
      </c>
      <c r="P6" s="42">
        <v>150855137</v>
      </c>
      <c r="Q6" s="43">
        <v>0.6169</v>
      </c>
      <c r="R6" s="43">
        <v>0.6169</v>
      </c>
      <c r="S6" s="43">
        <v>0.63219999999999998</v>
      </c>
      <c r="T6" s="43">
        <v>0.56889999999999996</v>
      </c>
      <c r="U6" s="43">
        <v>0.6169</v>
      </c>
    </row>
    <row r="7" spans="1:21" ht="14.1" customHeight="1" x14ac:dyDescent="0.2">
      <c r="A7" s="40">
        <v>1907</v>
      </c>
      <c r="B7" s="40" t="s">
        <v>12</v>
      </c>
      <c r="C7" s="40" t="s">
        <v>1019</v>
      </c>
      <c r="D7" s="41">
        <v>45861.750832999998</v>
      </c>
      <c r="E7" s="42">
        <v>0</v>
      </c>
      <c r="F7" s="42">
        <v>1465500481</v>
      </c>
      <c r="G7" s="42">
        <v>1559258254</v>
      </c>
      <c r="H7" s="42">
        <v>1493262817</v>
      </c>
      <c r="I7" s="43">
        <v>-4.2299999999999997E-2</v>
      </c>
      <c r="J7" s="44">
        <v>0</v>
      </c>
      <c r="K7" s="44">
        <v>0</v>
      </c>
      <c r="L7" s="44">
        <v>0</v>
      </c>
      <c r="M7" s="43">
        <v>-4.2299999999999997E-2</v>
      </c>
      <c r="N7" s="42">
        <v>0</v>
      </c>
      <c r="O7" s="42">
        <v>0</v>
      </c>
      <c r="P7" s="42">
        <v>1403473332</v>
      </c>
      <c r="Q7" s="43">
        <v>0.66590000000000005</v>
      </c>
      <c r="R7" s="43">
        <v>0.66590000000000005</v>
      </c>
      <c r="S7" s="43">
        <v>0.63219999999999998</v>
      </c>
      <c r="T7" s="43">
        <v>0.56889999999999996</v>
      </c>
      <c r="U7" s="43">
        <v>0.63219999999999998</v>
      </c>
    </row>
    <row r="8" spans="1:21" ht="14.1" customHeight="1" x14ac:dyDescent="0.2">
      <c r="A8" s="40">
        <v>1908</v>
      </c>
      <c r="B8" s="40" t="s">
        <v>13</v>
      </c>
      <c r="C8" s="40" t="s">
        <v>1019</v>
      </c>
      <c r="D8" s="41">
        <v>45867.827419000001</v>
      </c>
      <c r="E8" s="42">
        <v>0</v>
      </c>
      <c r="F8" s="42">
        <v>696083319</v>
      </c>
      <c r="G8" s="42">
        <v>725990867</v>
      </c>
      <c r="H8" s="42">
        <v>718250464</v>
      </c>
      <c r="I8" s="43">
        <v>-1.0699999999999999E-2</v>
      </c>
      <c r="J8" s="44">
        <v>0</v>
      </c>
      <c r="K8" s="44">
        <v>0</v>
      </c>
      <c r="L8" s="44">
        <v>0</v>
      </c>
      <c r="M8" s="43">
        <v>-1.0699999999999999E-2</v>
      </c>
      <c r="N8" s="42">
        <v>0</v>
      </c>
      <c r="O8" s="42">
        <v>0</v>
      </c>
      <c r="P8" s="42">
        <v>688661786</v>
      </c>
      <c r="Q8" s="43">
        <v>0.6169</v>
      </c>
      <c r="R8" s="43">
        <v>0.6169</v>
      </c>
      <c r="S8" s="43">
        <v>0.63219999999999998</v>
      </c>
      <c r="T8" s="43">
        <v>0.56889999999999996</v>
      </c>
      <c r="U8" s="43">
        <v>0.6169</v>
      </c>
    </row>
    <row r="9" spans="1:21" ht="14.1" customHeight="1" x14ac:dyDescent="0.2">
      <c r="A9" s="40">
        <v>1909</v>
      </c>
      <c r="B9" s="40" t="s">
        <v>14</v>
      </c>
      <c r="C9" s="40" t="s">
        <v>1019</v>
      </c>
      <c r="D9" s="41">
        <v>45866.726585999997</v>
      </c>
      <c r="E9" s="42">
        <v>0</v>
      </c>
      <c r="F9" s="42">
        <v>160732782</v>
      </c>
      <c r="G9" s="42">
        <v>173034649</v>
      </c>
      <c r="H9" s="42">
        <v>158826668</v>
      </c>
      <c r="I9" s="43">
        <v>-8.2100000000000006E-2</v>
      </c>
      <c r="J9" s="44">
        <v>0</v>
      </c>
      <c r="K9" s="44">
        <v>0</v>
      </c>
      <c r="L9" s="44">
        <v>0</v>
      </c>
      <c r="M9" s="43">
        <v>-8.2100000000000006E-2</v>
      </c>
      <c r="N9" s="42">
        <v>0</v>
      </c>
      <c r="O9" s="42">
        <v>0</v>
      </c>
      <c r="P9" s="42">
        <v>147534915</v>
      </c>
      <c r="Q9" s="43">
        <v>0.6169</v>
      </c>
      <c r="R9" s="43">
        <v>0.6169</v>
      </c>
      <c r="S9" s="43">
        <v>0.63219999999999998</v>
      </c>
      <c r="T9" s="43">
        <v>0.56889999999999996</v>
      </c>
      <c r="U9" s="43">
        <v>0.6169</v>
      </c>
    </row>
    <row r="10" spans="1:21" ht="14.1" customHeight="1" x14ac:dyDescent="0.2">
      <c r="A10" s="40">
        <v>2901</v>
      </c>
      <c r="B10" s="40" t="s">
        <v>15</v>
      </c>
      <c r="C10" s="40" t="s">
        <v>1019</v>
      </c>
      <c r="D10" s="41">
        <v>45860.839420999997</v>
      </c>
      <c r="E10" s="42">
        <v>146129682</v>
      </c>
      <c r="F10" s="42">
        <v>10107282136</v>
      </c>
      <c r="G10" s="42">
        <v>9976767357</v>
      </c>
      <c r="H10" s="42">
        <v>8927617476</v>
      </c>
      <c r="I10" s="43">
        <v>-0.1052</v>
      </c>
      <c r="J10" s="44">
        <v>0</v>
      </c>
      <c r="K10" s="44">
        <v>0</v>
      </c>
      <c r="L10" s="44">
        <v>0</v>
      </c>
      <c r="M10" s="43">
        <v>-0.1052</v>
      </c>
      <c r="N10" s="42">
        <v>131744175</v>
      </c>
      <c r="O10" s="42">
        <v>-14385507</v>
      </c>
      <c r="P10" s="42">
        <v>9045388800</v>
      </c>
      <c r="Q10" s="43">
        <v>0.6169</v>
      </c>
      <c r="R10" s="43">
        <v>0.6169</v>
      </c>
      <c r="S10" s="43">
        <v>0.63219999999999998</v>
      </c>
      <c r="T10" s="43">
        <v>0.56889999999999996</v>
      </c>
      <c r="U10" s="43">
        <v>0.6169</v>
      </c>
    </row>
    <row r="11" spans="1:21" ht="14.1" customHeight="1" x14ac:dyDescent="0.2">
      <c r="A11" s="40">
        <v>3902</v>
      </c>
      <c r="B11" s="40" t="s">
        <v>16</v>
      </c>
      <c r="C11" s="40" t="s">
        <v>1019</v>
      </c>
      <c r="D11" s="41">
        <v>45870.660497999997</v>
      </c>
      <c r="E11" s="42">
        <v>0</v>
      </c>
      <c r="F11" s="42">
        <v>735984873</v>
      </c>
      <c r="G11" s="42">
        <v>772377092</v>
      </c>
      <c r="H11" s="42">
        <v>724858505</v>
      </c>
      <c r="I11" s="43">
        <v>-6.1499999999999999E-2</v>
      </c>
      <c r="J11" s="44">
        <v>0</v>
      </c>
      <c r="K11" s="44">
        <v>0</v>
      </c>
      <c r="L11" s="44">
        <v>0</v>
      </c>
      <c r="M11" s="43">
        <v>-6.1499999999999999E-2</v>
      </c>
      <c r="N11" s="42">
        <v>0</v>
      </c>
      <c r="O11" s="42">
        <v>0</v>
      </c>
      <c r="P11" s="42">
        <v>690705227</v>
      </c>
      <c r="Q11" s="43">
        <v>0.6169</v>
      </c>
      <c r="R11" s="43">
        <v>0.6169</v>
      </c>
      <c r="S11" s="43">
        <v>0.63219999999999998</v>
      </c>
      <c r="T11" s="43">
        <v>0.56889999999999996</v>
      </c>
      <c r="U11" s="43">
        <v>0.6169</v>
      </c>
    </row>
    <row r="12" spans="1:21" ht="14.1" customHeight="1" x14ac:dyDescent="0.2">
      <c r="A12" s="40">
        <v>3903</v>
      </c>
      <c r="B12" s="40" t="s">
        <v>17</v>
      </c>
      <c r="C12" s="40" t="s">
        <v>1019</v>
      </c>
      <c r="D12" s="41">
        <v>45870.396991000001</v>
      </c>
      <c r="E12" s="42">
        <v>0</v>
      </c>
      <c r="F12" s="42">
        <v>3212865429</v>
      </c>
      <c r="G12" s="42">
        <v>3445636183</v>
      </c>
      <c r="H12" s="42">
        <v>3284657145</v>
      </c>
      <c r="I12" s="43">
        <v>-4.6699999999999998E-2</v>
      </c>
      <c r="J12" s="44">
        <v>0</v>
      </c>
      <c r="K12" s="44">
        <v>0</v>
      </c>
      <c r="L12" s="44">
        <v>0</v>
      </c>
      <c r="M12" s="43">
        <v>-4.6699999999999998E-2</v>
      </c>
      <c r="N12" s="42">
        <v>0</v>
      </c>
      <c r="O12" s="42">
        <v>0</v>
      </c>
      <c r="P12" s="42">
        <v>3062761367</v>
      </c>
      <c r="Q12" s="43">
        <v>0.6169</v>
      </c>
      <c r="R12" s="43">
        <v>0.6169</v>
      </c>
      <c r="S12" s="43">
        <v>0.63219999999999998</v>
      </c>
      <c r="T12" s="43">
        <v>0.56889999999999996</v>
      </c>
      <c r="U12" s="43">
        <v>0.6169</v>
      </c>
    </row>
    <row r="13" spans="1:21" ht="14.1" customHeight="1" x14ac:dyDescent="0.2">
      <c r="A13" s="40">
        <v>3904</v>
      </c>
      <c r="B13" s="40" t="s">
        <v>18</v>
      </c>
      <c r="C13" s="40" t="s">
        <v>1019</v>
      </c>
      <c r="D13" s="41">
        <v>45866.677315000001</v>
      </c>
      <c r="E13" s="42">
        <v>59406704</v>
      </c>
      <c r="F13" s="42">
        <v>442655941</v>
      </c>
      <c r="G13" s="42">
        <v>426536073</v>
      </c>
      <c r="H13" s="42">
        <v>378718288</v>
      </c>
      <c r="I13" s="43">
        <v>-0.11210000000000001</v>
      </c>
      <c r="J13" s="44">
        <v>0</v>
      </c>
      <c r="K13" s="44">
        <v>0</v>
      </c>
      <c r="L13" s="44">
        <v>0</v>
      </c>
      <c r="M13" s="43">
        <v>-0.11210000000000001</v>
      </c>
      <c r="N13" s="42">
        <v>48798185</v>
      </c>
      <c r="O13" s="42">
        <v>-10608519</v>
      </c>
      <c r="P13" s="42">
        <v>389082405</v>
      </c>
      <c r="Q13" s="43">
        <v>0.61919999999999997</v>
      </c>
      <c r="R13" s="43">
        <v>0.61919999999999997</v>
      </c>
      <c r="S13" s="43">
        <v>0.63219999999999998</v>
      </c>
      <c r="T13" s="43">
        <v>0.56889999999999996</v>
      </c>
      <c r="U13" s="43">
        <v>0.61919999999999997</v>
      </c>
    </row>
    <row r="14" spans="1:21" ht="14.1" customHeight="1" x14ac:dyDescent="0.2">
      <c r="A14" s="40">
        <v>3905</v>
      </c>
      <c r="B14" s="40" t="s">
        <v>19</v>
      </c>
      <c r="C14" s="40" t="s">
        <v>1019</v>
      </c>
      <c r="D14" s="41">
        <v>45867.776400000002</v>
      </c>
      <c r="E14" s="42">
        <v>33463274</v>
      </c>
      <c r="F14" s="42">
        <v>380459012</v>
      </c>
      <c r="G14" s="42">
        <v>371573986</v>
      </c>
      <c r="H14" s="42">
        <v>338538239</v>
      </c>
      <c r="I14" s="43">
        <v>-8.8900000000000007E-2</v>
      </c>
      <c r="J14" s="44">
        <v>0</v>
      </c>
      <c r="K14" s="44">
        <v>0</v>
      </c>
      <c r="L14" s="44">
        <v>0</v>
      </c>
      <c r="M14" s="43">
        <v>-8.8900000000000007E-2</v>
      </c>
      <c r="N14" s="42">
        <v>25240895</v>
      </c>
      <c r="O14" s="42">
        <v>-8222379</v>
      </c>
      <c r="P14" s="42">
        <v>341386079</v>
      </c>
      <c r="Q14" s="43">
        <v>0.6169</v>
      </c>
      <c r="R14" s="43">
        <v>0.6169</v>
      </c>
      <c r="S14" s="43">
        <v>0.63219999999999998</v>
      </c>
      <c r="T14" s="43">
        <v>0.56889999999999996</v>
      </c>
      <c r="U14" s="43">
        <v>0.6169</v>
      </c>
    </row>
    <row r="15" spans="1:21" ht="14.1" customHeight="1" x14ac:dyDescent="0.2">
      <c r="A15" s="40">
        <v>3906</v>
      </c>
      <c r="B15" s="40" t="s">
        <v>20</v>
      </c>
      <c r="C15" s="40" t="s">
        <v>1019</v>
      </c>
      <c r="D15" s="41">
        <v>45869.752674000003</v>
      </c>
      <c r="E15" s="42">
        <v>15369518</v>
      </c>
      <c r="F15" s="42">
        <v>194471553</v>
      </c>
      <c r="G15" s="42">
        <v>192374742</v>
      </c>
      <c r="H15" s="42">
        <v>195975886</v>
      </c>
      <c r="I15" s="43">
        <v>1.8700000000000001E-2</v>
      </c>
      <c r="J15" s="44">
        <v>0</v>
      </c>
      <c r="K15" s="44">
        <v>0</v>
      </c>
      <c r="L15" s="44">
        <v>0</v>
      </c>
      <c r="M15" s="43">
        <v>1.8700000000000001E-2</v>
      </c>
      <c r="N15" s="42">
        <v>12245512</v>
      </c>
      <c r="O15" s="42">
        <v>-3124006</v>
      </c>
      <c r="P15" s="42">
        <v>194700234</v>
      </c>
      <c r="Q15" s="43">
        <v>0.6169</v>
      </c>
      <c r="R15" s="43">
        <v>0.6169</v>
      </c>
      <c r="S15" s="43">
        <v>0.63219999999999998</v>
      </c>
      <c r="T15" s="43">
        <v>0.56889999999999996</v>
      </c>
      <c r="U15" s="43">
        <v>0.6169</v>
      </c>
    </row>
    <row r="16" spans="1:21" ht="14.1" customHeight="1" x14ac:dyDescent="0.2">
      <c r="A16" s="40">
        <v>3907</v>
      </c>
      <c r="B16" s="40" t="s">
        <v>21</v>
      </c>
      <c r="C16" s="40" t="s">
        <v>1019</v>
      </c>
      <c r="D16" s="41">
        <v>45868.554177999999</v>
      </c>
      <c r="E16" s="42">
        <v>0</v>
      </c>
      <c r="F16" s="42">
        <v>348232852</v>
      </c>
      <c r="G16" s="42">
        <v>378442789</v>
      </c>
      <c r="H16" s="42">
        <v>350220122</v>
      </c>
      <c r="I16" s="43">
        <v>-7.46E-2</v>
      </c>
      <c r="J16" s="44">
        <v>0</v>
      </c>
      <c r="K16" s="44">
        <v>0</v>
      </c>
      <c r="L16" s="44">
        <v>0</v>
      </c>
      <c r="M16" s="43">
        <v>-7.46E-2</v>
      </c>
      <c r="N16" s="42">
        <v>0</v>
      </c>
      <c r="O16" s="42">
        <v>0</v>
      </c>
      <c r="P16" s="42">
        <v>322263115</v>
      </c>
      <c r="Q16" s="43">
        <v>0.6169</v>
      </c>
      <c r="R16" s="43">
        <v>0.6169</v>
      </c>
      <c r="S16" s="43">
        <v>0.63219999999999998</v>
      </c>
      <c r="T16" s="43">
        <v>0.56889999999999996</v>
      </c>
      <c r="U16" s="43">
        <v>0.6169</v>
      </c>
    </row>
    <row r="17" spans="1:21" ht="14.1" customHeight="1" x14ac:dyDescent="0.2">
      <c r="A17" s="40">
        <v>4901</v>
      </c>
      <c r="B17" s="40" t="s">
        <v>1020</v>
      </c>
      <c r="C17" s="40" t="s">
        <v>1019</v>
      </c>
      <c r="D17" s="41">
        <v>45860.866909999997</v>
      </c>
      <c r="E17" s="42">
        <v>0</v>
      </c>
      <c r="F17" s="42">
        <v>5060799226</v>
      </c>
      <c r="G17" s="42">
        <v>5451474428</v>
      </c>
      <c r="H17" s="42">
        <v>5531801685</v>
      </c>
      <c r="I17" s="43">
        <v>1.47E-2</v>
      </c>
      <c r="J17" s="44">
        <v>0</v>
      </c>
      <c r="K17" s="44">
        <v>0</v>
      </c>
      <c r="L17" s="44">
        <v>0</v>
      </c>
      <c r="M17" s="43">
        <v>1.47E-2</v>
      </c>
      <c r="N17" s="42">
        <v>0</v>
      </c>
      <c r="O17" s="42">
        <v>0</v>
      </c>
      <c r="P17" s="42">
        <v>5135369900</v>
      </c>
      <c r="Q17" s="43">
        <v>0.6169</v>
      </c>
      <c r="R17" s="43">
        <v>0.6169</v>
      </c>
      <c r="S17" s="43">
        <v>0.63219999999999998</v>
      </c>
      <c r="T17" s="43">
        <v>0.56889999999999996</v>
      </c>
      <c r="U17" s="43">
        <v>0.6169</v>
      </c>
    </row>
    <row r="18" spans="1:21" ht="14.1" customHeight="1" x14ac:dyDescent="0.2">
      <c r="A18" s="40">
        <v>5901</v>
      </c>
      <c r="B18" s="40" t="s">
        <v>22</v>
      </c>
      <c r="C18" s="40" t="s">
        <v>1019</v>
      </c>
      <c r="D18" s="41">
        <v>45869.663623</v>
      </c>
      <c r="E18" s="42">
        <v>0</v>
      </c>
      <c r="F18" s="42">
        <v>379582272</v>
      </c>
      <c r="G18" s="42">
        <v>371135579</v>
      </c>
      <c r="H18" s="42">
        <v>351241977</v>
      </c>
      <c r="I18" s="43">
        <v>-5.3600000000000002E-2</v>
      </c>
      <c r="J18" s="44">
        <v>0</v>
      </c>
      <c r="K18" s="44">
        <v>0</v>
      </c>
      <c r="L18" s="44">
        <v>0</v>
      </c>
      <c r="M18" s="43">
        <v>-5.3600000000000002E-2</v>
      </c>
      <c r="N18" s="42">
        <v>0</v>
      </c>
      <c r="O18" s="42">
        <v>0</v>
      </c>
      <c r="P18" s="42">
        <v>359235911</v>
      </c>
      <c r="Q18" s="43">
        <v>0.6855</v>
      </c>
      <c r="R18" s="43">
        <v>0.6855</v>
      </c>
      <c r="S18" s="43">
        <v>0.63219999999999998</v>
      </c>
      <c r="T18" s="43">
        <v>0.56889999999999996</v>
      </c>
      <c r="U18" s="43">
        <v>0.63219999999999998</v>
      </c>
    </row>
    <row r="19" spans="1:21" ht="14.1" customHeight="1" x14ac:dyDescent="0.2">
      <c r="A19" s="40">
        <v>5902</v>
      </c>
      <c r="B19" s="40" t="s">
        <v>23</v>
      </c>
      <c r="C19" s="40" t="s">
        <v>1019</v>
      </c>
      <c r="D19" s="41">
        <v>45866.735230999999</v>
      </c>
      <c r="E19" s="42">
        <v>0</v>
      </c>
      <c r="F19" s="42">
        <v>481804767</v>
      </c>
      <c r="G19" s="42">
        <v>462753969</v>
      </c>
      <c r="H19" s="42">
        <v>470908084</v>
      </c>
      <c r="I19" s="43">
        <v>1.7600000000000001E-2</v>
      </c>
      <c r="J19" s="44">
        <v>0</v>
      </c>
      <c r="K19" s="44">
        <v>0</v>
      </c>
      <c r="L19" s="44">
        <v>0</v>
      </c>
      <c r="M19" s="43">
        <v>1.7600000000000001E-2</v>
      </c>
      <c r="N19" s="42">
        <v>0</v>
      </c>
      <c r="O19" s="42">
        <v>0</v>
      </c>
      <c r="P19" s="42">
        <v>490294573</v>
      </c>
      <c r="Q19" s="43">
        <v>0.6169</v>
      </c>
      <c r="R19" s="43">
        <v>0.6169</v>
      </c>
      <c r="S19" s="43">
        <v>0.63219999999999998</v>
      </c>
      <c r="T19" s="43">
        <v>0.56889999999999996</v>
      </c>
      <c r="U19" s="43">
        <v>0.6169</v>
      </c>
    </row>
    <row r="20" spans="1:21" ht="14.1" customHeight="1" x14ac:dyDescent="0.2">
      <c r="A20" s="40">
        <v>5904</v>
      </c>
      <c r="B20" s="40" t="s">
        <v>24</v>
      </c>
      <c r="C20" s="40" t="s">
        <v>1019</v>
      </c>
      <c r="D20" s="41">
        <v>45866.724698999999</v>
      </c>
      <c r="E20" s="42">
        <v>0</v>
      </c>
      <c r="F20" s="42">
        <v>97654818</v>
      </c>
      <c r="G20" s="42">
        <v>106074793</v>
      </c>
      <c r="H20" s="42">
        <v>100335446</v>
      </c>
      <c r="I20" s="43">
        <v>-5.4100000000000002E-2</v>
      </c>
      <c r="J20" s="44">
        <v>0</v>
      </c>
      <c r="K20" s="44">
        <v>0</v>
      </c>
      <c r="L20" s="44">
        <v>0</v>
      </c>
      <c r="M20" s="43">
        <v>-5.4100000000000002E-2</v>
      </c>
      <c r="N20" s="42">
        <v>0</v>
      </c>
      <c r="O20" s="42">
        <v>0</v>
      </c>
      <c r="P20" s="42">
        <v>92371047</v>
      </c>
      <c r="Q20" s="43">
        <v>0.61880000000000002</v>
      </c>
      <c r="R20" s="43">
        <v>0.61880000000000002</v>
      </c>
      <c r="S20" s="43">
        <v>0.63219999999999998</v>
      </c>
      <c r="T20" s="43">
        <v>0.56889999999999996</v>
      </c>
      <c r="U20" s="43">
        <v>0.61880000000000002</v>
      </c>
    </row>
    <row r="21" spans="1:21" ht="14.1" customHeight="1" x14ac:dyDescent="0.2">
      <c r="A21" s="40">
        <v>6902</v>
      </c>
      <c r="B21" s="40" t="s">
        <v>25</v>
      </c>
      <c r="C21" s="40" t="s">
        <v>1019</v>
      </c>
      <c r="D21" s="41">
        <v>45866.634398000002</v>
      </c>
      <c r="E21" s="42">
        <v>0</v>
      </c>
      <c r="F21" s="42">
        <v>307682307</v>
      </c>
      <c r="G21" s="42">
        <v>301322410</v>
      </c>
      <c r="H21" s="42">
        <v>310652101</v>
      </c>
      <c r="I21" s="43">
        <v>3.1E-2</v>
      </c>
      <c r="J21" s="44">
        <v>0</v>
      </c>
      <c r="K21" s="44">
        <v>0</v>
      </c>
      <c r="L21" s="44">
        <v>0</v>
      </c>
      <c r="M21" s="43">
        <v>3.1E-2</v>
      </c>
      <c r="N21" s="42">
        <v>0</v>
      </c>
      <c r="O21" s="42">
        <v>0</v>
      </c>
      <c r="P21" s="42">
        <v>317208916</v>
      </c>
      <c r="Q21" s="43">
        <v>0.61919999999999997</v>
      </c>
      <c r="R21" s="43">
        <v>0.61560000000000004</v>
      </c>
      <c r="S21" s="43">
        <v>0.63219999999999998</v>
      </c>
      <c r="T21" s="43">
        <v>0.56889999999999996</v>
      </c>
      <c r="U21" s="43">
        <v>0.61560000000000004</v>
      </c>
    </row>
    <row r="22" spans="1:21" ht="14.1" customHeight="1" x14ac:dyDescent="0.2">
      <c r="A22" s="40">
        <v>7901</v>
      </c>
      <c r="B22" s="40" t="s">
        <v>26</v>
      </c>
      <c r="C22" s="40" t="s">
        <v>1019</v>
      </c>
      <c r="D22" s="41">
        <v>45868.555983999999</v>
      </c>
      <c r="E22" s="42">
        <v>0</v>
      </c>
      <c r="F22" s="42">
        <v>465228317</v>
      </c>
      <c r="G22" s="42">
        <v>470151471</v>
      </c>
      <c r="H22" s="42">
        <v>462967532</v>
      </c>
      <c r="I22" s="43">
        <v>-1.5299999999999999E-2</v>
      </c>
      <c r="J22" s="44">
        <v>0</v>
      </c>
      <c r="K22" s="44">
        <v>0</v>
      </c>
      <c r="L22" s="44">
        <v>0</v>
      </c>
      <c r="M22" s="43">
        <v>-1.5299999999999999E-2</v>
      </c>
      <c r="N22" s="42">
        <v>0</v>
      </c>
      <c r="O22" s="42">
        <v>0</v>
      </c>
      <c r="P22" s="42">
        <v>458119604</v>
      </c>
      <c r="Q22" s="43">
        <v>0.61860000000000004</v>
      </c>
      <c r="R22" s="43">
        <v>0.61860000000000004</v>
      </c>
      <c r="S22" s="43">
        <v>0.63219999999999998</v>
      </c>
      <c r="T22" s="43">
        <v>0.56889999999999996</v>
      </c>
      <c r="U22" s="43">
        <v>0.61860000000000004</v>
      </c>
    </row>
    <row r="23" spans="1:21" ht="14.1" customHeight="1" x14ac:dyDescent="0.2">
      <c r="A23" s="40">
        <v>7902</v>
      </c>
      <c r="B23" s="40" t="s">
        <v>27</v>
      </c>
      <c r="C23" s="40" t="s">
        <v>1019</v>
      </c>
      <c r="D23" s="41">
        <v>45869.792199000003</v>
      </c>
      <c r="E23" s="42">
        <v>0</v>
      </c>
      <c r="F23" s="42">
        <v>1093494266</v>
      </c>
      <c r="G23" s="42">
        <v>1117617897</v>
      </c>
      <c r="H23" s="42">
        <v>1046225123</v>
      </c>
      <c r="I23" s="43">
        <v>-6.3899999999999998E-2</v>
      </c>
      <c r="J23" s="44">
        <v>0</v>
      </c>
      <c r="K23" s="44">
        <v>0</v>
      </c>
      <c r="L23" s="44">
        <v>0</v>
      </c>
      <c r="M23" s="43">
        <v>-6.3899999999999998E-2</v>
      </c>
      <c r="N23" s="42">
        <v>0</v>
      </c>
      <c r="O23" s="42">
        <v>0</v>
      </c>
      <c r="P23" s="42">
        <v>1023642495</v>
      </c>
      <c r="Q23" s="43">
        <v>0.63270000000000004</v>
      </c>
      <c r="R23" s="43">
        <v>0.63270000000000004</v>
      </c>
      <c r="S23" s="43">
        <v>0.63219999999999998</v>
      </c>
      <c r="T23" s="43">
        <v>0.56889999999999996</v>
      </c>
      <c r="U23" s="43">
        <v>0.63219999999999998</v>
      </c>
    </row>
    <row r="24" spans="1:21" ht="14.1" customHeight="1" x14ac:dyDescent="0.2">
      <c r="A24" s="40">
        <v>7904</v>
      </c>
      <c r="B24" s="40" t="s">
        <v>28</v>
      </c>
      <c r="C24" s="40" t="s">
        <v>1019</v>
      </c>
      <c r="D24" s="41">
        <v>45866.720451000001</v>
      </c>
      <c r="E24" s="42">
        <v>0</v>
      </c>
      <c r="F24" s="42">
        <v>602419470</v>
      </c>
      <c r="G24" s="42">
        <v>642640324</v>
      </c>
      <c r="H24" s="42">
        <v>628515647</v>
      </c>
      <c r="I24" s="43">
        <v>-2.1999999999999999E-2</v>
      </c>
      <c r="J24" s="44">
        <v>0</v>
      </c>
      <c r="K24" s="44">
        <v>0</v>
      </c>
      <c r="L24" s="44">
        <v>0</v>
      </c>
      <c r="M24" s="43">
        <v>-2.1999999999999999E-2</v>
      </c>
      <c r="N24" s="42">
        <v>0</v>
      </c>
      <c r="O24" s="42">
        <v>0</v>
      </c>
      <c r="P24" s="42">
        <v>589178812</v>
      </c>
      <c r="Q24" s="43">
        <v>0.6169</v>
      </c>
      <c r="R24" s="43">
        <v>0.6169</v>
      </c>
      <c r="S24" s="43">
        <v>0.63219999999999998</v>
      </c>
      <c r="T24" s="43">
        <v>0.56889999999999996</v>
      </c>
      <c r="U24" s="43">
        <v>0.6169</v>
      </c>
    </row>
    <row r="25" spans="1:21" ht="14.1" customHeight="1" x14ac:dyDescent="0.2">
      <c r="A25" s="40">
        <v>7905</v>
      </c>
      <c r="B25" s="40" t="s">
        <v>29</v>
      </c>
      <c r="C25" s="40" t="s">
        <v>1019</v>
      </c>
      <c r="D25" s="41">
        <v>45869.805763999997</v>
      </c>
      <c r="E25" s="42">
        <v>0</v>
      </c>
      <c r="F25" s="42">
        <v>2730553807</v>
      </c>
      <c r="G25" s="42">
        <v>2667308994</v>
      </c>
      <c r="H25" s="42">
        <v>2523537430</v>
      </c>
      <c r="I25" s="43">
        <v>-5.3900000000000003E-2</v>
      </c>
      <c r="J25" s="44">
        <v>0</v>
      </c>
      <c r="K25" s="44">
        <v>0</v>
      </c>
      <c r="L25" s="44">
        <v>0</v>
      </c>
      <c r="M25" s="43">
        <v>-5.3900000000000003E-2</v>
      </c>
      <c r="N25" s="42">
        <v>0</v>
      </c>
      <c r="O25" s="42">
        <v>0</v>
      </c>
      <c r="P25" s="42">
        <v>2583373262</v>
      </c>
      <c r="Q25" s="43">
        <v>0.6169</v>
      </c>
      <c r="R25" s="43">
        <v>0.6169</v>
      </c>
      <c r="S25" s="43">
        <v>0.63219999999999998</v>
      </c>
      <c r="T25" s="43">
        <v>0.56889999999999996</v>
      </c>
      <c r="U25" s="43">
        <v>0.6169</v>
      </c>
    </row>
    <row r="26" spans="1:21" ht="14.1" customHeight="1" x14ac:dyDescent="0.2">
      <c r="A26" s="40">
        <v>7906</v>
      </c>
      <c r="B26" s="40" t="s">
        <v>30</v>
      </c>
      <c r="C26" s="40" t="s">
        <v>1019</v>
      </c>
      <c r="D26" s="41">
        <v>45860.866447</v>
      </c>
      <c r="E26" s="42">
        <v>0</v>
      </c>
      <c r="F26" s="42">
        <v>678859451</v>
      </c>
      <c r="G26" s="42">
        <v>709092169</v>
      </c>
      <c r="H26" s="42">
        <v>702724827</v>
      </c>
      <c r="I26" s="43">
        <v>-8.9999999999999993E-3</v>
      </c>
      <c r="J26" s="44">
        <v>0</v>
      </c>
      <c r="K26" s="44">
        <v>0</v>
      </c>
      <c r="L26" s="44">
        <v>0</v>
      </c>
      <c r="M26" s="43">
        <v>-8.9999999999999993E-3</v>
      </c>
      <c r="N26" s="42">
        <v>0</v>
      </c>
      <c r="O26" s="42">
        <v>0</v>
      </c>
      <c r="P26" s="42">
        <v>672763586</v>
      </c>
      <c r="Q26" s="43">
        <v>0.6169</v>
      </c>
      <c r="R26" s="43">
        <v>0.6169</v>
      </c>
      <c r="S26" s="43">
        <v>0.63219999999999998</v>
      </c>
      <c r="T26" s="43">
        <v>0.56889999999999996</v>
      </c>
      <c r="U26" s="43">
        <v>0.6169</v>
      </c>
    </row>
    <row r="27" spans="1:21" ht="14.1" customHeight="1" x14ac:dyDescent="0.2">
      <c r="A27" s="40">
        <v>8901</v>
      </c>
      <c r="B27" s="40" t="s">
        <v>31</v>
      </c>
      <c r="C27" s="40" t="s">
        <v>1019</v>
      </c>
      <c r="D27" s="41">
        <v>45861.767661999998</v>
      </c>
      <c r="E27" s="42">
        <v>0</v>
      </c>
      <c r="F27" s="42">
        <v>1852787448</v>
      </c>
      <c r="G27" s="42">
        <v>2070705406</v>
      </c>
      <c r="H27" s="42">
        <v>2078695063</v>
      </c>
      <c r="I27" s="43">
        <v>3.8999999999999998E-3</v>
      </c>
      <c r="J27" s="44">
        <v>0</v>
      </c>
      <c r="K27" s="44">
        <v>0</v>
      </c>
      <c r="L27" s="44">
        <v>0</v>
      </c>
      <c r="M27" s="43">
        <v>3.8999999999999998E-3</v>
      </c>
      <c r="N27" s="42">
        <v>0</v>
      </c>
      <c r="O27" s="42">
        <v>0</v>
      </c>
      <c r="P27" s="42">
        <v>1859936285</v>
      </c>
      <c r="Q27" s="43">
        <v>0.6169</v>
      </c>
      <c r="R27" s="43">
        <v>0.6169</v>
      </c>
      <c r="S27" s="43">
        <v>0.63219999999999998</v>
      </c>
      <c r="T27" s="43">
        <v>0.56889999999999996</v>
      </c>
      <c r="U27" s="43">
        <v>0.6169</v>
      </c>
    </row>
    <row r="28" spans="1:21" ht="14.1" customHeight="1" x14ac:dyDescent="0.2">
      <c r="A28" s="40">
        <v>8902</v>
      </c>
      <c r="B28" s="40" t="s">
        <v>32</v>
      </c>
      <c r="C28" s="40" t="s">
        <v>1019</v>
      </c>
      <c r="D28" s="41">
        <v>45860.867754999999</v>
      </c>
      <c r="E28" s="42">
        <v>95741638</v>
      </c>
      <c r="F28" s="42">
        <v>2143524137</v>
      </c>
      <c r="G28" s="42">
        <v>2153067100</v>
      </c>
      <c r="H28" s="42">
        <v>2354286983</v>
      </c>
      <c r="I28" s="43">
        <v>9.35E-2</v>
      </c>
      <c r="J28" s="44">
        <v>0</v>
      </c>
      <c r="K28" s="44">
        <v>0</v>
      </c>
      <c r="L28" s="44">
        <v>0</v>
      </c>
      <c r="M28" s="43">
        <v>9.35E-2</v>
      </c>
      <c r="N28" s="42">
        <v>100901748</v>
      </c>
      <c r="O28" s="42">
        <v>5160110</v>
      </c>
      <c r="P28" s="42">
        <v>2340064513</v>
      </c>
      <c r="Q28" s="43">
        <v>0.6169</v>
      </c>
      <c r="R28" s="43">
        <v>0.57920000000000005</v>
      </c>
      <c r="S28" s="43">
        <v>0.63219999999999998</v>
      </c>
      <c r="T28" s="43">
        <v>0.56889999999999996</v>
      </c>
      <c r="U28" s="43">
        <v>0.57920000000000005</v>
      </c>
    </row>
    <row r="29" spans="1:21" ht="14.1" customHeight="1" x14ac:dyDescent="0.2">
      <c r="A29" s="40">
        <v>8903</v>
      </c>
      <c r="B29" s="40" t="s">
        <v>33</v>
      </c>
      <c r="C29" s="40" t="s">
        <v>1019</v>
      </c>
      <c r="D29" s="41">
        <v>45868.739583000002</v>
      </c>
      <c r="E29" s="42">
        <v>10305038</v>
      </c>
      <c r="F29" s="42">
        <v>800665112</v>
      </c>
      <c r="G29" s="42">
        <v>820275858</v>
      </c>
      <c r="H29" s="42">
        <v>845576749</v>
      </c>
      <c r="I29" s="43">
        <v>3.0800000000000001E-2</v>
      </c>
      <c r="J29" s="44">
        <v>0</v>
      </c>
      <c r="K29" s="44">
        <v>0</v>
      </c>
      <c r="L29" s="44">
        <v>0</v>
      </c>
      <c r="M29" s="43">
        <v>3.0800000000000001E-2</v>
      </c>
      <c r="N29" s="42">
        <v>9982797</v>
      </c>
      <c r="O29" s="42">
        <v>-322241</v>
      </c>
      <c r="P29" s="42">
        <v>824721029</v>
      </c>
      <c r="Q29" s="43">
        <v>0.6169</v>
      </c>
      <c r="R29" s="43">
        <v>0.61380000000000001</v>
      </c>
      <c r="S29" s="43">
        <v>0.63219999999999998</v>
      </c>
      <c r="T29" s="43">
        <v>0.56889999999999996</v>
      </c>
      <c r="U29" s="43">
        <v>0.61380000000000001</v>
      </c>
    </row>
    <row r="30" spans="1:21" ht="14.1" customHeight="1" x14ac:dyDescent="0.2">
      <c r="A30" s="40">
        <v>9901</v>
      </c>
      <c r="B30" s="40" t="s">
        <v>34</v>
      </c>
      <c r="C30" s="40" t="s">
        <v>1019</v>
      </c>
      <c r="D30" s="41">
        <v>45868.753553000002</v>
      </c>
      <c r="E30" s="42">
        <v>0</v>
      </c>
      <c r="F30" s="42">
        <v>361491175</v>
      </c>
      <c r="G30" s="42">
        <v>331459674</v>
      </c>
      <c r="H30" s="42">
        <v>357509256</v>
      </c>
      <c r="I30" s="43">
        <v>7.8600000000000003E-2</v>
      </c>
      <c r="J30" s="44">
        <v>0</v>
      </c>
      <c r="K30" s="44">
        <v>0</v>
      </c>
      <c r="L30" s="44">
        <v>0</v>
      </c>
      <c r="M30" s="43">
        <v>7.8600000000000003E-2</v>
      </c>
      <c r="N30" s="42">
        <v>0</v>
      </c>
      <c r="O30" s="42">
        <v>0</v>
      </c>
      <c r="P30" s="42">
        <v>389900948</v>
      </c>
      <c r="Q30" s="43">
        <v>0.6855</v>
      </c>
      <c r="R30" s="43">
        <v>0.65139999999999998</v>
      </c>
      <c r="S30" s="43">
        <v>0.63219999999999998</v>
      </c>
      <c r="T30" s="43">
        <v>0.56889999999999996</v>
      </c>
      <c r="U30" s="43">
        <v>0.63219999999999998</v>
      </c>
    </row>
    <row r="31" spans="1:21" ht="14.1" customHeight="1" x14ac:dyDescent="0.2">
      <c r="A31" s="40">
        <v>10901</v>
      </c>
      <c r="B31" s="40" t="s">
        <v>35</v>
      </c>
      <c r="C31" s="40" t="s">
        <v>1019</v>
      </c>
      <c r="D31" s="41">
        <v>45867.692442</v>
      </c>
      <c r="E31" s="42">
        <v>0</v>
      </c>
      <c r="F31" s="42">
        <v>415200153</v>
      </c>
      <c r="G31" s="42">
        <v>475292125</v>
      </c>
      <c r="H31" s="42">
        <v>415145945</v>
      </c>
      <c r="I31" s="43">
        <v>-0.1265</v>
      </c>
      <c r="J31" s="44">
        <v>0</v>
      </c>
      <c r="K31" s="44">
        <v>0</v>
      </c>
      <c r="L31" s="44">
        <v>0</v>
      </c>
      <c r="M31" s="43">
        <v>-0.1265</v>
      </c>
      <c r="N31" s="42">
        <v>0</v>
      </c>
      <c r="O31" s="42">
        <v>0</v>
      </c>
      <c r="P31" s="42">
        <v>362658354</v>
      </c>
      <c r="Q31" s="43">
        <v>0.6169</v>
      </c>
      <c r="R31" s="43">
        <v>0.6169</v>
      </c>
      <c r="S31" s="43">
        <v>0.63219999999999998</v>
      </c>
      <c r="T31" s="43">
        <v>0.56889999999999996</v>
      </c>
      <c r="U31" s="43">
        <v>0.6169</v>
      </c>
    </row>
    <row r="32" spans="1:21" ht="14.1" customHeight="1" x14ac:dyDescent="0.2">
      <c r="A32" s="40">
        <v>10902</v>
      </c>
      <c r="B32" s="40" t="s">
        <v>36</v>
      </c>
      <c r="C32" s="40" t="s">
        <v>1019</v>
      </c>
      <c r="D32" s="41">
        <v>45867.815984000001</v>
      </c>
      <c r="E32" s="42">
        <v>0</v>
      </c>
      <c r="F32" s="42">
        <v>2814857806</v>
      </c>
      <c r="G32" s="42">
        <v>3081301078</v>
      </c>
      <c r="H32" s="42">
        <v>2778304056</v>
      </c>
      <c r="I32" s="43">
        <v>-9.8299999999999998E-2</v>
      </c>
      <c r="J32" s="44">
        <v>0</v>
      </c>
      <c r="K32" s="44">
        <v>0</v>
      </c>
      <c r="L32" s="44">
        <v>0</v>
      </c>
      <c r="M32" s="43">
        <v>-9.8299999999999998E-2</v>
      </c>
      <c r="N32" s="42">
        <v>0</v>
      </c>
      <c r="O32" s="42">
        <v>0</v>
      </c>
      <c r="P32" s="42">
        <v>2538061248</v>
      </c>
      <c r="Q32" s="43">
        <v>0.6169</v>
      </c>
      <c r="R32" s="43">
        <v>0.6169</v>
      </c>
      <c r="S32" s="43">
        <v>0.63219999999999998</v>
      </c>
      <c r="T32" s="43">
        <v>0.56889999999999996</v>
      </c>
      <c r="U32" s="43">
        <v>0.6169</v>
      </c>
    </row>
    <row r="33" spans="1:21" ht="14.1" customHeight="1" x14ac:dyDescent="0.2">
      <c r="A33" s="40">
        <v>11901</v>
      </c>
      <c r="B33" s="40" t="s">
        <v>37</v>
      </c>
      <c r="C33" s="40" t="s">
        <v>1019</v>
      </c>
      <c r="D33" s="41">
        <v>45868.737373000004</v>
      </c>
      <c r="E33" s="42">
        <v>0</v>
      </c>
      <c r="F33" s="42">
        <v>8590156227</v>
      </c>
      <c r="G33" s="42">
        <v>9178186035</v>
      </c>
      <c r="H33" s="42">
        <v>8812788536</v>
      </c>
      <c r="I33" s="43">
        <v>-3.9800000000000002E-2</v>
      </c>
      <c r="J33" s="44">
        <v>0</v>
      </c>
      <c r="K33" s="44">
        <v>0</v>
      </c>
      <c r="L33" s="44">
        <v>0</v>
      </c>
      <c r="M33" s="43">
        <v>-3.9800000000000002E-2</v>
      </c>
      <c r="N33" s="42">
        <v>0</v>
      </c>
      <c r="O33" s="42">
        <v>0</v>
      </c>
      <c r="P33" s="42">
        <v>8248169086</v>
      </c>
      <c r="Q33" s="43">
        <v>0.6169</v>
      </c>
      <c r="R33" s="43">
        <v>0.6169</v>
      </c>
      <c r="S33" s="43">
        <v>0.63219999999999998</v>
      </c>
      <c r="T33" s="43">
        <v>0.56889999999999996</v>
      </c>
      <c r="U33" s="43">
        <v>0.6169</v>
      </c>
    </row>
    <row r="34" spans="1:21" ht="14.1" customHeight="1" x14ac:dyDescent="0.2">
      <c r="A34" s="40">
        <v>11902</v>
      </c>
      <c r="B34" s="40" t="s">
        <v>38</v>
      </c>
      <c r="C34" s="40" t="s">
        <v>1019</v>
      </c>
      <c r="D34" s="41">
        <v>45869.786667</v>
      </c>
      <c r="E34" s="42">
        <v>0</v>
      </c>
      <c r="F34" s="42">
        <v>3204322155</v>
      </c>
      <c r="G34" s="42">
        <v>3250072249</v>
      </c>
      <c r="H34" s="42">
        <v>3242026173</v>
      </c>
      <c r="I34" s="43">
        <v>-2.5000000000000001E-3</v>
      </c>
      <c r="J34" s="44">
        <v>0</v>
      </c>
      <c r="K34" s="44">
        <v>0</v>
      </c>
      <c r="L34" s="44">
        <v>0</v>
      </c>
      <c r="M34" s="43">
        <v>-2.5000000000000001E-3</v>
      </c>
      <c r="N34" s="42">
        <v>0</v>
      </c>
      <c r="O34" s="42">
        <v>0</v>
      </c>
      <c r="P34" s="42">
        <v>3196389341</v>
      </c>
      <c r="Q34" s="43">
        <v>0.6169</v>
      </c>
      <c r="R34" s="43">
        <v>0.6169</v>
      </c>
      <c r="S34" s="43">
        <v>0.63219999999999998</v>
      </c>
      <c r="T34" s="43">
        <v>0.56889999999999996</v>
      </c>
      <c r="U34" s="43">
        <v>0.6169</v>
      </c>
    </row>
    <row r="35" spans="1:21" ht="14.1" customHeight="1" x14ac:dyDescent="0.2">
      <c r="A35" s="40">
        <v>11904</v>
      </c>
      <c r="B35" s="40" t="s">
        <v>39</v>
      </c>
      <c r="C35" s="40" t="s">
        <v>1019</v>
      </c>
      <c r="D35" s="41">
        <v>45869.809664</v>
      </c>
      <c r="E35" s="42">
        <v>0</v>
      </c>
      <c r="F35" s="42">
        <v>1608138457</v>
      </c>
      <c r="G35" s="42">
        <v>1663262704</v>
      </c>
      <c r="H35" s="42">
        <v>1697124928</v>
      </c>
      <c r="I35" s="43">
        <v>2.0400000000000001E-2</v>
      </c>
      <c r="J35" s="44">
        <v>0</v>
      </c>
      <c r="K35" s="44">
        <v>0</v>
      </c>
      <c r="L35" s="44">
        <v>0</v>
      </c>
      <c r="M35" s="43">
        <v>2.0400000000000001E-2</v>
      </c>
      <c r="N35" s="42">
        <v>0</v>
      </c>
      <c r="O35" s="42">
        <v>0</v>
      </c>
      <c r="P35" s="42">
        <v>1640878411</v>
      </c>
      <c r="Q35" s="43">
        <v>0.62419999999999998</v>
      </c>
      <c r="R35" s="43">
        <v>0.62419999999999998</v>
      </c>
      <c r="S35" s="43">
        <v>0.63219999999999998</v>
      </c>
      <c r="T35" s="43">
        <v>0.56889999999999996</v>
      </c>
      <c r="U35" s="43">
        <v>0.62419999999999998</v>
      </c>
    </row>
    <row r="36" spans="1:21" ht="14.1" customHeight="1" x14ac:dyDescent="0.2">
      <c r="A36" s="40">
        <v>11905</v>
      </c>
      <c r="B36" s="40" t="s">
        <v>40</v>
      </c>
      <c r="C36" s="40" t="s">
        <v>1019</v>
      </c>
      <c r="D36" s="41">
        <v>45868.756007000004</v>
      </c>
      <c r="E36" s="42">
        <v>0</v>
      </c>
      <c r="F36" s="42">
        <v>192700393</v>
      </c>
      <c r="G36" s="42">
        <v>210024551</v>
      </c>
      <c r="H36" s="42">
        <v>190546770</v>
      </c>
      <c r="I36" s="43">
        <v>-9.2700000000000005E-2</v>
      </c>
      <c r="J36" s="44">
        <v>0</v>
      </c>
      <c r="K36" s="44">
        <v>0</v>
      </c>
      <c r="L36" s="44">
        <v>0</v>
      </c>
      <c r="M36" s="43">
        <v>-9.2700000000000005E-2</v>
      </c>
      <c r="N36" s="42">
        <v>0</v>
      </c>
      <c r="O36" s="42">
        <v>0</v>
      </c>
      <c r="P36" s="42">
        <v>174829263</v>
      </c>
      <c r="Q36" s="43">
        <v>0.6169</v>
      </c>
      <c r="R36" s="43">
        <v>0.6169</v>
      </c>
      <c r="S36" s="43">
        <v>0.63219999999999998</v>
      </c>
      <c r="T36" s="43">
        <v>0.56889999999999996</v>
      </c>
      <c r="U36" s="43">
        <v>0.6169</v>
      </c>
    </row>
    <row r="37" spans="1:21" ht="14.1" customHeight="1" x14ac:dyDescent="0.2">
      <c r="A37" s="40">
        <v>12901</v>
      </c>
      <c r="B37" s="40" t="s">
        <v>41</v>
      </c>
      <c r="C37" s="40" t="s">
        <v>1019</v>
      </c>
      <c r="D37" s="41">
        <v>45863.640855999998</v>
      </c>
      <c r="E37" s="42">
        <v>0</v>
      </c>
      <c r="F37" s="42">
        <v>541773964</v>
      </c>
      <c r="G37" s="42">
        <v>556858656</v>
      </c>
      <c r="H37" s="42">
        <v>590094937</v>
      </c>
      <c r="I37" s="43">
        <v>5.9700000000000003E-2</v>
      </c>
      <c r="J37" s="44">
        <v>0</v>
      </c>
      <c r="K37" s="44">
        <v>0</v>
      </c>
      <c r="L37" s="44">
        <v>0</v>
      </c>
      <c r="M37" s="43">
        <v>5.9700000000000003E-2</v>
      </c>
      <c r="N37" s="42">
        <v>0</v>
      </c>
      <c r="O37" s="42">
        <v>0</v>
      </c>
      <c r="P37" s="42">
        <v>574109910</v>
      </c>
      <c r="Q37" s="43">
        <v>0.61919999999999997</v>
      </c>
      <c r="R37" s="43">
        <v>0.59889999999999999</v>
      </c>
      <c r="S37" s="43">
        <v>0.63219999999999998</v>
      </c>
      <c r="T37" s="43">
        <v>0.56889999999999996</v>
      </c>
      <c r="U37" s="43">
        <v>0.59889999999999999</v>
      </c>
    </row>
    <row r="38" spans="1:21" ht="14.1" customHeight="1" x14ac:dyDescent="0.2">
      <c r="A38" s="40">
        <v>13901</v>
      </c>
      <c r="B38" s="40" t="s">
        <v>42</v>
      </c>
      <c r="C38" s="40" t="s">
        <v>1019</v>
      </c>
      <c r="D38" s="41">
        <v>45867.800903000003</v>
      </c>
      <c r="E38" s="42">
        <v>0</v>
      </c>
      <c r="F38" s="42">
        <v>1079013703</v>
      </c>
      <c r="G38" s="42">
        <v>1155793582</v>
      </c>
      <c r="H38" s="42">
        <v>1102514252</v>
      </c>
      <c r="I38" s="43">
        <v>-4.6100000000000002E-2</v>
      </c>
      <c r="J38" s="44">
        <v>0</v>
      </c>
      <c r="K38" s="44">
        <v>0</v>
      </c>
      <c r="L38" s="44">
        <v>0</v>
      </c>
      <c r="M38" s="43">
        <v>-4.6100000000000002E-2</v>
      </c>
      <c r="N38" s="42">
        <v>0</v>
      </c>
      <c r="O38" s="42">
        <v>0</v>
      </c>
      <c r="P38" s="42">
        <v>1029273742</v>
      </c>
      <c r="Q38" s="43">
        <v>0.61919999999999997</v>
      </c>
      <c r="R38" s="43">
        <v>0.61919999999999997</v>
      </c>
      <c r="S38" s="43">
        <v>0.63219999999999998</v>
      </c>
      <c r="T38" s="43">
        <v>0.56889999999999996</v>
      </c>
      <c r="U38" s="43">
        <v>0.61919999999999997</v>
      </c>
    </row>
    <row r="39" spans="1:21" ht="14.1" customHeight="1" x14ac:dyDescent="0.2">
      <c r="A39" s="40">
        <v>13902</v>
      </c>
      <c r="B39" s="40" t="s">
        <v>43</v>
      </c>
      <c r="C39" s="40" t="s">
        <v>1019</v>
      </c>
      <c r="D39" s="41">
        <v>45868.768888999999</v>
      </c>
      <c r="E39" s="42">
        <v>0</v>
      </c>
      <c r="F39" s="42">
        <v>552531761</v>
      </c>
      <c r="G39" s="42">
        <v>600519068</v>
      </c>
      <c r="H39" s="42">
        <v>721958067</v>
      </c>
      <c r="I39" s="43">
        <v>0.20219999999999999</v>
      </c>
      <c r="J39" s="44">
        <v>0</v>
      </c>
      <c r="K39" s="44">
        <v>0</v>
      </c>
      <c r="L39" s="44">
        <v>0</v>
      </c>
      <c r="M39" s="43">
        <v>0.20219999999999999</v>
      </c>
      <c r="N39" s="42">
        <v>0</v>
      </c>
      <c r="O39" s="42">
        <v>0</v>
      </c>
      <c r="P39" s="42">
        <v>664266604</v>
      </c>
      <c r="Q39" s="43">
        <v>0.66010000000000002</v>
      </c>
      <c r="R39" s="43">
        <v>0.56269999999999998</v>
      </c>
      <c r="S39" s="43">
        <v>0.63219999999999998</v>
      </c>
      <c r="T39" s="43">
        <v>0.56889999999999996</v>
      </c>
      <c r="U39" s="43">
        <v>0.56889999999999996</v>
      </c>
    </row>
    <row r="40" spans="1:21" ht="14.1" customHeight="1" x14ac:dyDescent="0.2">
      <c r="A40" s="40">
        <v>13903</v>
      </c>
      <c r="B40" s="40" t="s">
        <v>44</v>
      </c>
      <c r="C40" s="40" t="s">
        <v>1019</v>
      </c>
      <c r="D40" s="41">
        <v>45866.718425999999</v>
      </c>
      <c r="E40" s="42">
        <v>0</v>
      </c>
      <c r="F40" s="42">
        <v>590406250</v>
      </c>
      <c r="G40" s="42">
        <v>596802699</v>
      </c>
      <c r="H40" s="42">
        <v>604073254</v>
      </c>
      <c r="I40" s="43">
        <v>1.2200000000000001E-2</v>
      </c>
      <c r="J40" s="44">
        <v>0</v>
      </c>
      <c r="K40" s="44">
        <v>0</v>
      </c>
      <c r="L40" s="44">
        <v>0</v>
      </c>
      <c r="M40" s="43">
        <v>1.2200000000000001E-2</v>
      </c>
      <c r="N40" s="42">
        <v>0</v>
      </c>
      <c r="O40" s="42">
        <v>0</v>
      </c>
      <c r="P40" s="42">
        <v>597598880</v>
      </c>
      <c r="Q40" s="43">
        <v>0.6855</v>
      </c>
      <c r="R40" s="43">
        <v>0.6855</v>
      </c>
      <c r="S40" s="43">
        <v>0.63219999999999998</v>
      </c>
      <c r="T40" s="43">
        <v>0.56889999999999996</v>
      </c>
      <c r="U40" s="43">
        <v>0.63219999999999998</v>
      </c>
    </row>
    <row r="41" spans="1:21" ht="14.1" customHeight="1" x14ac:dyDescent="0.2">
      <c r="A41" s="40">
        <v>13905</v>
      </c>
      <c r="B41" s="40" t="s">
        <v>45</v>
      </c>
      <c r="C41" s="40" t="s">
        <v>1019</v>
      </c>
      <c r="D41" s="41">
        <v>45868.763425999998</v>
      </c>
      <c r="E41" s="42">
        <v>0</v>
      </c>
      <c r="F41" s="42">
        <v>314198168</v>
      </c>
      <c r="G41" s="42">
        <v>325369821</v>
      </c>
      <c r="H41" s="42">
        <v>328248895</v>
      </c>
      <c r="I41" s="43">
        <v>8.8000000000000005E-3</v>
      </c>
      <c r="J41" s="44">
        <v>0</v>
      </c>
      <c r="K41" s="44">
        <v>0</v>
      </c>
      <c r="L41" s="44">
        <v>0</v>
      </c>
      <c r="M41" s="43">
        <v>8.8000000000000005E-3</v>
      </c>
      <c r="N41" s="42">
        <v>0</v>
      </c>
      <c r="O41" s="42">
        <v>0</v>
      </c>
      <c r="P41" s="42">
        <v>316978388</v>
      </c>
      <c r="Q41" s="43">
        <v>0.6169</v>
      </c>
      <c r="R41" s="43">
        <v>0.6169</v>
      </c>
      <c r="S41" s="43">
        <v>0.63219999999999998</v>
      </c>
      <c r="T41" s="43">
        <v>0.56889999999999996</v>
      </c>
      <c r="U41" s="43">
        <v>0.6169</v>
      </c>
    </row>
    <row r="42" spans="1:21" ht="14.1" customHeight="1" x14ac:dyDescent="0.2">
      <c r="A42" s="40">
        <v>14901</v>
      </c>
      <c r="B42" s="40" t="s">
        <v>46</v>
      </c>
      <c r="C42" s="40" t="s">
        <v>1019</v>
      </c>
      <c r="D42" s="41">
        <v>45869.642788999998</v>
      </c>
      <c r="E42" s="42">
        <v>0</v>
      </c>
      <c r="F42" s="42">
        <v>816493915</v>
      </c>
      <c r="G42" s="42">
        <v>905325773</v>
      </c>
      <c r="H42" s="42">
        <v>954913897</v>
      </c>
      <c r="I42" s="43">
        <v>5.4800000000000001E-2</v>
      </c>
      <c r="J42" s="44">
        <v>0</v>
      </c>
      <c r="K42" s="44">
        <v>0</v>
      </c>
      <c r="L42" s="44">
        <v>0</v>
      </c>
      <c r="M42" s="43">
        <v>5.4800000000000001E-2</v>
      </c>
      <c r="N42" s="42">
        <v>0</v>
      </c>
      <c r="O42" s="42">
        <v>0</v>
      </c>
      <c r="P42" s="42">
        <v>861216381</v>
      </c>
      <c r="Q42" s="43">
        <v>0.6169</v>
      </c>
      <c r="R42" s="43">
        <v>0.59940000000000004</v>
      </c>
      <c r="S42" s="43">
        <v>0.63219999999999998</v>
      </c>
      <c r="T42" s="43">
        <v>0.56889999999999996</v>
      </c>
      <c r="U42" s="43">
        <v>0.59940000000000004</v>
      </c>
    </row>
    <row r="43" spans="1:21" ht="14.1" customHeight="1" x14ac:dyDescent="0.2">
      <c r="A43" s="40">
        <v>14902</v>
      </c>
      <c r="B43" s="40" t="s">
        <v>47</v>
      </c>
      <c r="C43" s="40" t="s">
        <v>1019</v>
      </c>
      <c r="D43" s="41">
        <v>45866.690867999998</v>
      </c>
      <c r="E43" s="42">
        <v>0</v>
      </c>
      <c r="F43" s="42">
        <v>196775139</v>
      </c>
      <c r="G43" s="42">
        <v>199292674</v>
      </c>
      <c r="H43" s="42">
        <v>207212643</v>
      </c>
      <c r="I43" s="43">
        <v>3.9699999999999999E-2</v>
      </c>
      <c r="J43" s="44">
        <v>0</v>
      </c>
      <c r="K43" s="44">
        <v>0</v>
      </c>
      <c r="L43" s="44">
        <v>0</v>
      </c>
      <c r="M43" s="43">
        <v>3.9699999999999999E-2</v>
      </c>
      <c r="N43" s="42">
        <v>0</v>
      </c>
      <c r="O43" s="42">
        <v>0</v>
      </c>
      <c r="P43" s="42">
        <v>204595060</v>
      </c>
      <c r="Q43" s="43">
        <v>0.61919999999999997</v>
      </c>
      <c r="R43" s="43">
        <v>0.61040000000000005</v>
      </c>
      <c r="S43" s="43">
        <v>0.63219999999999998</v>
      </c>
      <c r="T43" s="43">
        <v>0.56889999999999996</v>
      </c>
      <c r="U43" s="43">
        <v>0.61040000000000005</v>
      </c>
    </row>
    <row r="44" spans="1:21" ht="14.1" customHeight="1" x14ac:dyDescent="0.2">
      <c r="A44" s="40">
        <v>14903</v>
      </c>
      <c r="B44" s="40" t="s">
        <v>48</v>
      </c>
      <c r="C44" s="40" t="s">
        <v>1019</v>
      </c>
      <c r="D44" s="41">
        <v>45868.739907000003</v>
      </c>
      <c r="E44" s="42">
        <v>0</v>
      </c>
      <c r="F44" s="42">
        <v>6307858586</v>
      </c>
      <c r="G44" s="42">
        <v>6879164149</v>
      </c>
      <c r="H44" s="42">
        <v>6661822269</v>
      </c>
      <c r="I44" s="43">
        <v>-3.1600000000000003E-2</v>
      </c>
      <c r="J44" s="44">
        <v>0</v>
      </c>
      <c r="K44" s="44">
        <v>0</v>
      </c>
      <c r="L44" s="44">
        <v>0</v>
      </c>
      <c r="M44" s="43">
        <v>-3.1600000000000003E-2</v>
      </c>
      <c r="N44" s="42">
        <v>0</v>
      </c>
      <c r="O44" s="42">
        <v>0</v>
      </c>
      <c r="P44" s="42">
        <v>6108566664</v>
      </c>
      <c r="Q44" s="43">
        <v>0.6169</v>
      </c>
      <c r="R44" s="43">
        <v>0.6169</v>
      </c>
      <c r="S44" s="43">
        <v>0.63219999999999998</v>
      </c>
      <c r="T44" s="43">
        <v>0.56889999999999996</v>
      </c>
      <c r="U44" s="43">
        <v>0.6169</v>
      </c>
    </row>
    <row r="45" spans="1:21" ht="14.1" customHeight="1" x14ac:dyDescent="0.2">
      <c r="A45" s="40">
        <v>14905</v>
      </c>
      <c r="B45" s="40" t="s">
        <v>49</v>
      </c>
      <c r="C45" s="40" t="s">
        <v>1019</v>
      </c>
      <c r="D45" s="41">
        <v>45867.803796</v>
      </c>
      <c r="E45" s="42">
        <v>0</v>
      </c>
      <c r="F45" s="42">
        <v>233360726</v>
      </c>
      <c r="G45" s="42">
        <v>253088501</v>
      </c>
      <c r="H45" s="42">
        <v>258457700</v>
      </c>
      <c r="I45" s="43">
        <v>2.12E-2</v>
      </c>
      <c r="J45" s="44">
        <v>0</v>
      </c>
      <c r="K45" s="44">
        <v>0</v>
      </c>
      <c r="L45" s="44">
        <v>0</v>
      </c>
      <c r="M45" s="43">
        <v>2.12E-2</v>
      </c>
      <c r="N45" s="42">
        <v>0</v>
      </c>
      <c r="O45" s="42">
        <v>0</v>
      </c>
      <c r="P45" s="42">
        <v>238311406</v>
      </c>
      <c r="Q45" s="43">
        <v>0.6169</v>
      </c>
      <c r="R45" s="43">
        <v>0.6169</v>
      </c>
      <c r="S45" s="43">
        <v>0.63219999999999998</v>
      </c>
      <c r="T45" s="43">
        <v>0.56889999999999996</v>
      </c>
      <c r="U45" s="43">
        <v>0.6169</v>
      </c>
    </row>
    <row r="46" spans="1:21" ht="14.1" customHeight="1" x14ac:dyDescent="0.2">
      <c r="A46" s="40">
        <v>14906</v>
      </c>
      <c r="B46" s="40" t="s">
        <v>50</v>
      </c>
      <c r="C46" s="40" t="s">
        <v>1019</v>
      </c>
      <c r="D46" s="41">
        <v>45868.617430999999</v>
      </c>
      <c r="E46" s="42">
        <v>0</v>
      </c>
      <c r="F46" s="42">
        <v>12931836288</v>
      </c>
      <c r="G46" s="42">
        <v>12664029129</v>
      </c>
      <c r="H46" s="42">
        <v>12242398434</v>
      </c>
      <c r="I46" s="43">
        <v>-3.3300000000000003E-2</v>
      </c>
      <c r="J46" s="44">
        <v>0</v>
      </c>
      <c r="K46" s="44">
        <v>0</v>
      </c>
      <c r="L46" s="44">
        <v>0</v>
      </c>
      <c r="M46" s="43">
        <v>-3.3300000000000003E-2</v>
      </c>
      <c r="N46" s="42">
        <v>0</v>
      </c>
      <c r="O46" s="42">
        <v>0</v>
      </c>
      <c r="P46" s="42">
        <v>12501289338</v>
      </c>
      <c r="Q46" s="43">
        <v>0.61819999999999997</v>
      </c>
      <c r="R46" s="43">
        <v>0.61819999999999997</v>
      </c>
      <c r="S46" s="43">
        <v>0.63219999999999998</v>
      </c>
      <c r="T46" s="43">
        <v>0.56889999999999996</v>
      </c>
      <c r="U46" s="43">
        <v>0.61819999999999997</v>
      </c>
    </row>
    <row r="47" spans="1:21" ht="14.1" customHeight="1" x14ac:dyDescent="0.2">
      <c r="A47" s="40">
        <v>14907</v>
      </c>
      <c r="B47" s="40" t="s">
        <v>51</v>
      </c>
      <c r="C47" s="40" t="s">
        <v>1019</v>
      </c>
      <c r="D47" s="41">
        <v>45868.479895999997</v>
      </c>
      <c r="E47" s="42">
        <v>0</v>
      </c>
      <c r="F47" s="42">
        <v>429365456</v>
      </c>
      <c r="G47" s="42">
        <v>465508813</v>
      </c>
      <c r="H47" s="42">
        <v>621643258</v>
      </c>
      <c r="I47" s="43">
        <v>0.33539999999999998</v>
      </c>
      <c r="J47" s="44">
        <v>0</v>
      </c>
      <c r="K47" s="44">
        <v>0</v>
      </c>
      <c r="L47" s="44">
        <v>0</v>
      </c>
      <c r="M47" s="43">
        <v>0.33539999999999998</v>
      </c>
      <c r="N47" s="42">
        <v>0</v>
      </c>
      <c r="O47" s="42">
        <v>0</v>
      </c>
      <c r="P47" s="42">
        <v>573377203</v>
      </c>
      <c r="Q47" s="43">
        <v>0.6169</v>
      </c>
      <c r="R47" s="43">
        <v>0.47349999999999998</v>
      </c>
      <c r="S47" s="43">
        <v>0.63219999999999998</v>
      </c>
      <c r="T47" s="43">
        <v>0.56889999999999996</v>
      </c>
      <c r="U47" s="43">
        <v>0.56889999999999996</v>
      </c>
    </row>
    <row r="48" spans="1:21" ht="14.1" customHeight="1" x14ac:dyDescent="0.2">
      <c r="A48" s="40">
        <v>14908</v>
      </c>
      <c r="B48" s="40" t="s">
        <v>52</v>
      </c>
      <c r="C48" s="40" t="s">
        <v>1019</v>
      </c>
      <c r="D48" s="41">
        <v>45862.818193999999</v>
      </c>
      <c r="E48" s="42">
        <v>0</v>
      </c>
      <c r="F48" s="42">
        <v>1895899397</v>
      </c>
      <c r="G48" s="42">
        <v>2136832606</v>
      </c>
      <c r="H48" s="42">
        <v>2121368342</v>
      </c>
      <c r="I48" s="43">
        <v>-7.1999999999999998E-3</v>
      </c>
      <c r="J48" s="44">
        <v>0</v>
      </c>
      <c r="K48" s="44">
        <v>0</v>
      </c>
      <c r="L48" s="44">
        <v>0</v>
      </c>
      <c r="M48" s="43">
        <v>-7.1999999999999998E-3</v>
      </c>
      <c r="N48" s="42">
        <v>0</v>
      </c>
      <c r="O48" s="42">
        <v>0</v>
      </c>
      <c r="P48" s="42">
        <v>1882178767</v>
      </c>
      <c r="Q48" s="43">
        <v>0.6169</v>
      </c>
      <c r="R48" s="43">
        <v>0.6169</v>
      </c>
      <c r="S48" s="43">
        <v>0.63219999999999998</v>
      </c>
      <c r="T48" s="43">
        <v>0.56889999999999996</v>
      </c>
      <c r="U48" s="43">
        <v>0.6169</v>
      </c>
    </row>
    <row r="49" spans="1:21" ht="14.1" customHeight="1" x14ac:dyDescent="0.2">
      <c r="A49" s="40">
        <v>14909</v>
      </c>
      <c r="B49" s="40" t="s">
        <v>53</v>
      </c>
      <c r="C49" s="40" t="s">
        <v>1019</v>
      </c>
      <c r="D49" s="41">
        <v>45861.741608999997</v>
      </c>
      <c r="E49" s="42">
        <v>0</v>
      </c>
      <c r="F49" s="42">
        <v>5956389921</v>
      </c>
      <c r="G49" s="42">
        <v>7503058608</v>
      </c>
      <c r="H49" s="42">
        <v>7682315935</v>
      </c>
      <c r="I49" s="43">
        <v>2.3900000000000001E-2</v>
      </c>
      <c r="J49" s="44">
        <v>0</v>
      </c>
      <c r="K49" s="44">
        <v>0</v>
      </c>
      <c r="L49" s="44">
        <v>0</v>
      </c>
      <c r="M49" s="43">
        <v>2.3900000000000001E-2</v>
      </c>
      <c r="N49" s="42">
        <v>0</v>
      </c>
      <c r="O49" s="42">
        <v>0</v>
      </c>
      <c r="P49" s="42">
        <v>6098695425</v>
      </c>
      <c r="Q49" s="43">
        <v>0.63660000000000005</v>
      </c>
      <c r="R49" s="43">
        <v>0.63660000000000005</v>
      </c>
      <c r="S49" s="43">
        <v>0.63219999999999998</v>
      </c>
      <c r="T49" s="43">
        <v>0.56889999999999996</v>
      </c>
      <c r="U49" s="43">
        <v>0.63219999999999998</v>
      </c>
    </row>
    <row r="50" spans="1:21" ht="14.1" customHeight="1" x14ac:dyDescent="0.2">
      <c r="A50" s="40">
        <v>14910</v>
      </c>
      <c r="B50" s="40" t="s">
        <v>54</v>
      </c>
      <c r="C50" s="40" t="s">
        <v>1019</v>
      </c>
      <c r="D50" s="41">
        <v>45869.664120000001</v>
      </c>
      <c r="E50" s="42">
        <v>0</v>
      </c>
      <c r="F50" s="42">
        <v>767654801</v>
      </c>
      <c r="G50" s="42">
        <v>886112164</v>
      </c>
      <c r="H50" s="42">
        <v>1069898151</v>
      </c>
      <c r="I50" s="43">
        <v>0.2074</v>
      </c>
      <c r="J50" s="44">
        <v>0</v>
      </c>
      <c r="K50" s="44">
        <v>0</v>
      </c>
      <c r="L50" s="44">
        <v>0</v>
      </c>
      <c r="M50" s="43">
        <v>0.2074</v>
      </c>
      <c r="N50" s="42">
        <v>0</v>
      </c>
      <c r="O50" s="42">
        <v>0</v>
      </c>
      <c r="P50" s="42">
        <v>926871885</v>
      </c>
      <c r="Q50" s="43">
        <v>0.6169</v>
      </c>
      <c r="R50" s="43">
        <v>0.52370000000000005</v>
      </c>
      <c r="S50" s="43">
        <v>0.63219999999999998</v>
      </c>
      <c r="T50" s="43">
        <v>0.56889999999999996</v>
      </c>
      <c r="U50" s="43">
        <v>0.56889999999999996</v>
      </c>
    </row>
    <row r="51" spans="1:21" ht="14.1" customHeight="1" x14ac:dyDescent="0.2">
      <c r="A51" s="40">
        <v>15901</v>
      </c>
      <c r="B51" s="40" t="s">
        <v>55</v>
      </c>
      <c r="C51" s="40" t="s">
        <v>1019</v>
      </c>
      <c r="D51" s="41">
        <v>45867.543785000002</v>
      </c>
      <c r="E51" s="42">
        <v>0</v>
      </c>
      <c r="F51" s="42">
        <v>8420478869</v>
      </c>
      <c r="G51" s="42">
        <v>9604548294</v>
      </c>
      <c r="H51" s="42">
        <v>9293993816</v>
      </c>
      <c r="I51" s="43">
        <v>-3.2300000000000002E-2</v>
      </c>
      <c r="J51" s="44">
        <v>0</v>
      </c>
      <c r="K51" s="44">
        <v>0</v>
      </c>
      <c r="L51" s="44">
        <v>0</v>
      </c>
      <c r="M51" s="43">
        <v>-3.2300000000000002E-2</v>
      </c>
      <c r="N51" s="42">
        <v>0</v>
      </c>
      <c r="O51" s="42">
        <v>0</v>
      </c>
      <c r="P51" s="42">
        <v>8148210217</v>
      </c>
      <c r="Q51" s="43">
        <v>0.67120000000000002</v>
      </c>
      <c r="R51" s="43">
        <v>0.67120000000000002</v>
      </c>
      <c r="S51" s="43">
        <v>0.63219999999999998</v>
      </c>
      <c r="T51" s="43">
        <v>0.56889999999999996</v>
      </c>
      <c r="U51" s="43">
        <v>0.63219999999999998</v>
      </c>
    </row>
    <row r="52" spans="1:21" ht="14.1" customHeight="1" x14ac:dyDescent="0.2">
      <c r="A52" s="40">
        <v>15904</v>
      </c>
      <c r="B52" s="40" t="s">
        <v>56</v>
      </c>
      <c r="C52" s="40" t="s">
        <v>1019</v>
      </c>
      <c r="D52" s="41">
        <v>45868.801295999998</v>
      </c>
      <c r="E52" s="42">
        <v>0</v>
      </c>
      <c r="F52" s="42">
        <v>2482805857</v>
      </c>
      <c r="G52" s="42">
        <v>2671892905</v>
      </c>
      <c r="H52" s="42">
        <v>2327190208</v>
      </c>
      <c r="I52" s="43">
        <v>-0.129</v>
      </c>
      <c r="J52" s="44">
        <v>0</v>
      </c>
      <c r="K52" s="44">
        <v>0</v>
      </c>
      <c r="L52" s="44">
        <v>0</v>
      </c>
      <c r="M52" s="43">
        <v>-0.129</v>
      </c>
      <c r="N52" s="42">
        <v>0</v>
      </c>
      <c r="O52" s="42">
        <v>0</v>
      </c>
      <c r="P52" s="42">
        <v>2162497407</v>
      </c>
      <c r="Q52" s="43">
        <v>0.61919999999999997</v>
      </c>
      <c r="R52" s="43">
        <v>0.61919999999999997</v>
      </c>
      <c r="S52" s="43">
        <v>0.63219999999999998</v>
      </c>
      <c r="T52" s="43">
        <v>0.56889999999999996</v>
      </c>
      <c r="U52" s="43">
        <v>0.61919999999999997</v>
      </c>
    </row>
    <row r="53" spans="1:21" ht="14.1" customHeight="1" x14ac:dyDescent="0.2">
      <c r="A53" s="40">
        <v>15905</v>
      </c>
      <c r="B53" s="40" t="s">
        <v>57</v>
      </c>
      <c r="C53" s="40" t="s">
        <v>1019</v>
      </c>
      <c r="D53" s="41">
        <v>45870.713299000003</v>
      </c>
      <c r="E53" s="42">
        <v>0</v>
      </c>
      <c r="F53" s="42">
        <v>2291686371</v>
      </c>
      <c r="G53" s="42">
        <v>2357516333</v>
      </c>
      <c r="H53" s="42">
        <v>2193509727</v>
      </c>
      <c r="I53" s="43">
        <v>-6.9599999999999995E-2</v>
      </c>
      <c r="J53" s="44">
        <v>0</v>
      </c>
      <c r="K53" s="44">
        <v>0</v>
      </c>
      <c r="L53" s="44">
        <v>0</v>
      </c>
      <c r="M53" s="43">
        <v>-6.9599999999999995E-2</v>
      </c>
      <c r="N53" s="42">
        <v>0</v>
      </c>
      <c r="O53" s="42">
        <v>0</v>
      </c>
      <c r="P53" s="42">
        <v>2132259393</v>
      </c>
      <c r="Q53" s="43">
        <v>0.63319999999999999</v>
      </c>
      <c r="R53" s="43">
        <v>0.63319999999999999</v>
      </c>
      <c r="S53" s="43">
        <v>0.63219999999999998</v>
      </c>
      <c r="T53" s="43">
        <v>0.56889999999999996</v>
      </c>
      <c r="U53" s="43">
        <v>0.63219999999999998</v>
      </c>
    </row>
    <row r="54" spans="1:21" ht="14.1" customHeight="1" x14ac:dyDescent="0.2">
      <c r="A54" s="40">
        <v>15907</v>
      </c>
      <c r="B54" s="40" t="s">
        <v>58</v>
      </c>
      <c r="C54" s="40" t="s">
        <v>1019</v>
      </c>
      <c r="D54" s="41">
        <v>45867.626365999997</v>
      </c>
      <c r="E54" s="42">
        <v>188215542</v>
      </c>
      <c r="F54" s="42">
        <v>27706795060</v>
      </c>
      <c r="G54" s="42">
        <v>29011444008</v>
      </c>
      <c r="H54" s="42">
        <v>27386236738</v>
      </c>
      <c r="I54" s="43">
        <v>-5.6000000000000001E-2</v>
      </c>
      <c r="J54" s="44">
        <v>0</v>
      </c>
      <c r="K54" s="44">
        <v>0</v>
      </c>
      <c r="L54" s="44">
        <v>0</v>
      </c>
      <c r="M54" s="43">
        <v>-5.6000000000000001E-2</v>
      </c>
      <c r="N54" s="42">
        <v>115549051</v>
      </c>
      <c r="O54" s="42">
        <v>-72666491</v>
      </c>
      <c r="P54" s="42">
        <v>26092550856</v>
      </c>
      <c r="Q54" s="43">
        <v>0.6169</v>
      </c>
      <c r="R54" s="43">
        <v>0.6169</v>
      </c>
      <c r="S54" s="43">
        <v>0.63219999999999998</v>
      </c>
      <c r="T54" s="43">
        <v>0.56889999999999996</v>
      </c>
      <c r="U54" s="43">
        <v>0.6169</v>
      </c>
    </row>
    <row r="55" spans="1:21" ht="14.1" customHeight="1" x14ac:dyDescent="0.2">
      <c r="A55" s="40">
        <v>15908</v>
      </c>
      <c r="B55" s="40" t="s">
        <v>59</v>
      </c>
      <c r="C55" s="40" t="s">
        <v>1019</v>
      </c>
      <c r="D55" s="41">
        <v>45870.388634000003</v>
      </c>
      <c r="E55" s="42">
        <v>0</v>
      </c>
      <c r="F55" s="42">
        <v>2768151267</v>
      </c>
      <c r="G55" s="42">
        <v>2891019147</v>
      </c>
      <c r="H55" s="42">
        <v>2605503282</v>
      </c>
      <c r="I55" s="43">
        <v>-9.8799999999999999E-2</v>
      </c>
      <c r="J55" s="44">
        <v>0</v>
      </c>
      <c r="K55" s="44">
        <v>0</v>
      </c>
      <c r="L55" s="44">
        <v>0</v>
      </c>
      <c r="M55" s="43">
        <v>-9.8799999999999999E-2</v>
      </c>
      <c r="N55" s="42">
        <v>0</v>
      </c>
      <c r="O55" s="42">
        <v>0</v>
      </c>
      <c r="P55" s="42">
        <v>2494769783</v>
      </c>
      <c r="Q55" s="43">
        <v>0.6169</v>
      </c>
      <c r="R55" s="43">
        <v>0.6169</v>
      </c>
      <c r="S55" s="43">
        <v>0.63219999999999998</v>
      </c>
      <c r="T55" s="43">
        <v>0.56889999999999996</v>
      </c>
      <c r="U55" s="43">
        <v>0.6169</v>
      </c>
    </row>
    <row r="56" spans="1:21" ht="14.1" customHeight="1" x14ac:dyDescent="0.2">
      <c r="A56" s="40">
        <v>15909</v>
      </c>
      <c r="B56" s="40" t="s">
        <v>60</v>
      </c>
      <c r="C56" s="40" t="s">
        <v>1019</v>
      </c>
      <c r="D56" s="41">
        <v>45869.809825999997</v>
      </c>
      <c r="E56" s="42">
        <v>0</v>
      </c>
      <c r="F56" s="42">
        <v>959289441</v>
      </c>
      <c r="G56" s="42">
        <v>1017903508</v>
      </c>
      <c r="H56" s="42">
        <v>990632356</v>
      </c>
      <c r="I56" s="43">
        <v>-2.6800000000000001E-2</v>
      </c>
      <c r="J56" s="44">
        <v>0</v>
      </c>
      <c r="K56" s="44">
        <v>0</v>
      </c>
      <c r="L56" s="44">
        <v>0</v>
      </c>
      <c r="M56" s="43">
        <v>-2.6800000000000001E-2</v>
      </c>
      <c r="N56" s="42">
        <v>0</v>
      </c>
      <c r="O56" s="42">
        <v>0</v>
      </c>
      <c r="P56" s="42">
        <v>933588647</v>
      </c>
      <c r="Q56" s="43">
        <v>0.6169</v>
      </c>
      <c r="R56" s="43">
        <v>0.6169</v>
      </c>
      <c r="S56" s="43">
        <v>0.63219999999999998</v>
      </c>
      <c r="T56" s="43">
        <v>0.56889999999999996</v>
      </c>
      <c r="U56" s="43">
        <v>0.6169</v>
      </c>
    </row>
    <row r="57" spans="1:21" ht="14.1" customHeight="1" x14ac:dyDescent="0.2">
      <c r="A57" s="40">
        <v>15910</v>
      </c>
      <c r="B57" s="40" t="s">
        <v>61</v>
      </c>
      <c r="C57" s="40" t="s">
        <v>1019</v>
      </c>
      <c r="D57" s="41">
        <v>45869.804468000002</v>
      </c>
      <c r="E57" s="42">
        <v>0</v>
      </c>
      <c r="F57" s="42">
        <v>51234973286</v>
      </c>
      <c r="G57" s="42">
        <v>56537129215</v>
      </c>
      <c r="H57" s="42">
        <v>51846839631</v>
      </c>
      <c r="I57" s="43">
        <v>-8.3000000000000004E-2</v>
      </c>
      <c r="J57" s="44">
        <v>0</v>
      </c>
      <c r="K57" s="44">
        <v>0</v>
      </c>
      <c r="L57" s="44">
        <v>0</v>
      </c>
      <c r="M57" s="43">
        <v>-8.3000000000000004E-2</v>
      </c>
      <c r="N57" s="42">
        <v>0</v>
      </c>
      <c r="O57" s="42">
        <v>0</v>
      </c>
      <c r="P57" s="42">
        <v>46984547683</v>
      </c>
      <c r="Q57" s="43">
        <v>0.65069999999999995</v>
      </c>
      <c r="R57" s="43">
        <v>0.65069999999999995</v>
      </c>
      <c r="S57" s="43">
        <v>0.63219999999999998</v>
      </c>
      <c r="T57" s="43">
        <v>0.56889999999999996</v>
      </c>
      <c r="U57" s="43">
        <v>0.63219999999999998</v>
      </c>
    </row>
    <row r="58" spans="1:21" ht="14.1" customHeight="1" x14ac:dyDescent="0.2">
      <c r="A58" s="40">
        <v>15911</v>
      </c>
      <c r="B58" s="40" t="s">
        <v>62</v>
      </c>
      <c r="C58" s="40" t="s">
        <v>1019</v>
      </c>
      <c r="D58" s="41">
        <v>45867.802823999999</v>
      </c>
      <c r="E58" s="42">
        <v>0</v>
      </c>
      <c r="F58" s="42">
        <v>8516085255</v>
      </c>
      <c r="G58" s="42">
        <v>8965508606</v>
      </c>
      <c r="H58" s="42">
        <v>8945996815</v>
      </c>
      <c r="I58" s="43">
        <v>-2.2000000000000001E-3</v>
      </c>
      <c r="J58" s="44">
        <v>0</v>
      </c>
      <c r="K58" s="44">
        <v>0</v>
      </c>
      <c r="L58" s="44">
        <v>0</v>
      </c>
      <c r="M58" s="43">
        <v>-2.2000000000000001E-3</v>
      </c>
      <c r="N58" s="42">
        <v>0</v>
      </c>
      <c r="O58" s="42">
        <v>0</v>
      </c>
      <c r="P58" s="42">
        <v>8497551552</v>
      </c>
      <c r="Q58" s="43">
        <v>0.6169</v>
      </c>
      <c r="R58" s="43">
        <v>0.6169</v>
      </c>
      <c r="S58" s="43">
        <v>0.63219999999999998</v>
      </c>
      <c r="T58" s="43">
        <v>0.56889999999999996</v>
      </c>
      <c r="U58" s="43">
        <v>0.6169</v>
      </c>
    </row>
    <row r="59" spans="1:21" ht="14.1" customHeight="1" x14ac:dyDescent="0.2">
      <c r="A59" s="40">
        <v>15912</v>
      </c>
      <c r="B59" s="40" t="s">
        <v>63</v>
      </c>
      <c r="C59" s="40" t="s">
        <v>1019</v>
      </c>
      <c r="D59" s="41">
        <v>45866.742095000001</v>
      </c>
      <c r="E59" s="42">
        <v>0</v>
      </c>
      <c r="F59" s="42">
        <v>6830927599</v>
      </c>
      <c r="G59" s="42">
        <v>7024266778</v>
      </c>
      <c r="H59" s="42">
        <v>6876463661</v>
      </c>
      <c r="I59" s="43">
        <v>-2.1000000000000001E-2</v>
      </c>
      <c r="J59" s="44">
        <v>0</v>
      </c>
      <c r="K59" s="44">
        <v>0</v>
      </c>
      <c r="L59" s="44">
        <v>0</v>
      </c>
      <c r="M59" s="43">
        <v>-2.1000000000000001E-2</v>
      </c>
      <c r="N59" s="42">
        <v>0</v>
      </c>
      <c r="O59" s="42">
        <v>0</v>
      </c>
      <c r="P59" s="42">
        <v>6687192684</v>
      </c>
      <c r="Q59" s="43">
        <v>0.6169</v>
      </c>
      <c r="R59" s="43">
        <v>0.6169</v>
      </c>
      <c r="S59" s="43">
        <v>0.63219999999999998</v>
      </c>
      <c r="T59" s="43">
        <v>0.56889999999999996</v>
      </c>
      <c r="U59" s="43">
        <v>0.6169</v>
      </c>
    </row>
    <row r="60" spans="1:21" ht="14.1" customHeight="1" x14ac:dyDescent="0.2">
      <c r="A60" s="40">
        <v>15915</v>
      </c>
      <c r="B60" s="40" t="s">
        <v>64</v>
      </c>
      <c r="C60" s="40" t="s">
        <v>1019</v>
      </c>
      <c r="D60" s="41">
        <v>45868.756944000001</v>
      </c>
      <c r="E60" s="42">
        <v>0</v>
      </c>
      <c r="F60" s="42">
        <v>77192142278</v>
      </c>
      <c r="G60" s="42">
        <v>83199646181</v>
      </c>
      <c r="H60" s="42">
        <v>78479569169</v>
      </c>
      <c r="I60" s="43">
        <v>-5.67E-2</v>
      </c>
      <c r="J60" s="44">
        <v>0</v>
      </c>
      <c r="K60" s="44">
        <v>0</v>
      </c>
      <c r="L60" s="44">
        <v>0</v>
      </c>
      <c r="M60" s="43">
        <v>-5.67E-2</v>
      </c>
      <c r="N60" s="42">
        <v>0</v>
      </c>
      <c r="O60" s="42">
        <v>0</v>
      </c>
      <c r="P60" s="42">
        <v>72812882594</v>
      </c>
      <c r="Q60" s="43">
        <v>0.61939999999999995</v>
      </c>
      <c r="R60" s="43">
        <v>0.61939999999999995</v>
      </c>
      <c r="S60" s="43">
        <v>0.63219999999999998</v>
      </c>
      <c r="T60" s="43">
        <v>0.56889999999999996</v>
      </c>
      <c r="U60" s="43">
        <v>0.61939999999999995</v>
      </c>
    </row>
    <row r="61" spans="1:21" ht="14.1" customHeight="1" x14ac:dyDescent="0.2">
      <c r="A61" s="40">
        <v>15916</v>
      </c>
      <c r="B61" s="40" t="s">
        <v>65</v>
      </c>
      <c r="C61" s="40" t="s">
        <v>1019</v>
      </c>
      <c r="D61" s="41">
        <v>45870.683206000002</v>
      </c>
      <c r="E61" s="42">
        <v>0</v>
      </c>
      <c r="F61" s="42">
        <v>14922876610</v>
      </c>
      <c r="G61" s="42">
        <v>15857783544</v>
      </c>
      <c r="H61" s="42">
        <v>14454324383</v>
      </c>
      <c r="I61" s="43">
        <v>-8.8499999999999995E-2</v>
      </c>
      <c r="J61" s="44">
        <v>0</v>
      </c>
      <c r="K61" s="44">
        <v>0</v>
      </c>
      <c r="L61" s="44">
        <v>0</v>
      </c>
      <c r="M61" s="43">
        <v>-8.8499999999999995E-2</v>
      </c>
      <c r="N61" s="42">
        <v>0</v>
      </c>
      <c r="O61" s="42">
        <v>0</v>
      </c>
      <c r="P61" s="42">
        <v>13602159384</v>
      </c>
      <c r="Q61" s="43">
        <v>0.6169</v>
      </c>
      <c r="R61" s="43">
        <v>0.6169</v>
      </c>
      <c r="S61" s="43">
        <v>0.63219999999999998</v>
      </c>
      <c r="T61" s="43">
        <v>0.56889999999999996</v>
      </c>
      <c r="U61" s="43">
        <v>0.6169</v>
      </c>
    </row>
    <row r="62" spans="1:21" ht="14.1" customHeight="1" x14ac:dyDescent="0.2">
      <c r="A62" s="40">
        <v>15917</v>
      </c>
      <c r="B62" s="40" t="s">
        <v>66</v>
      </c>
      <c r="C62" s="40" t="s">
        <v>1019</v>
      </c>
      <c r="D62" s="41">
        <v>45867.822604000001</v>
      </c>
      <c r="E62" s="42">
        <v>0</v>
      </c>
      <c r="F62" s="42">
        <v>2536134171</v>
      </c>
      <c r="G62" s="42">
        <v>2611560051</v>
      </c>
      <c r="H62" s="42">
        <v>2652013707</v>
      </c>
      <c r="I62" s="43">
        <v>1.55E-2</v>
      </c>
      <c r="J62" s="44">
        <v>0</v>
      </c>
      <c r="K62" s="44">
        <v>0</v>
      </c>
      <c r="L62" s="44">
        <v>0</v>
      </c>
      <c r="M62" s="43">
        <v>1.55E-2</v>
      </c>
      <c r="N62" s="42">
        <v>0</v>
      </c>
      <c r="O62" s="42">
        <v>0</v>
      </c>
      <c r="P62" s="42">
        <v>2575419463</v>
      </c>
      <c r="Q62" s="43">
        <v>0.64200000000000002</v>
      </c>
      <c r="R62" s="43">
        <v>0.64200000000000002</v>
      </c>
      <c r="S62" s="43">
        <v>0.63219999999999998</v>
      </c>
      <c r="T62" s="43">
        <v>0.56889999999999996</v>
      </c>
      <c r="U62" s="43">
        <v>0.63219999999999998</v>
      </c>
    </row>
    <row r="63" spans="1:21" ht="14.1" customHeight="1" x14ac:dyDescent="0.2">
      <c r="A63" s="40">
        <v>16901</v>
      </c>
      <c r="B63" s="40" t="s">
        <v>67</v>
      </c>
      <c r="C63" s="40" t="s">
        <v>1019</v>
      </c>
      <c r="D63" s="41">
        <v>45870.515046</v>
      </c>
      <c r="E63" s="42">
        <v>0</v>
      </c>
      <c r="F63" s="42">
        <v>1737440483</v>
      </c>
      <c r="G63" s="42">
        <v>1874774661</v>
      </c>
      <c r="H63" s="42">
        <v>1867591705</v>
      </c>
      <c r="I63" s="43">
        <v>-3.8E-3</v>
      </c>
      <c r="J63" s="44">
        <v>0</v>
      </c>
      <c r="K63" s="44">
        <v>0</v>
      </c>
      <c r="L63" s="44">
        <v>0</v>
      </c>
      <c r="M63" s="43">
        <v>-3.8E-3</v>
      </c>
      <c r="N63" s="42">
        <v>0</v>
      </c>
      <c r="O63" s="42">
        <v>0</v>
      </c>
      <c r="P63" s="42">
        <v>1730783705</v>
      </c>
      <c r="Q63" s="43">
        <v>0.6169</v>
      </c>
      <c r="R63" s="43">
        <v>0.6169</v>
      </c>
      <c r="S63" s="43">
        <v>0.63219999999999998</v>
      </c>
      <c r="T63" s="43">
        <v>0.56889999999999996</v>
      </c>
      <c r="U63" s="43">
        <v>0.6169</v>
      </c>
    </row>
    <row r="64" spans="1:21" ht="14.1" customHeight="1" x14ac:dyDescent="0.2">
      <c r="A64" s="40">
        <v>16902</v>
      </c>
      <c r="B64" s="40" t="s">
        <v>68</v>
      </c>
      <c r="C64" s="40" t="s">
        <v>1019</v>
      </c>
      <c r="D64" s="41">
        <v>45866.637685000002</v>
      </c>
      <c r="E64" s="42">
        <v>0</v>
      </c>
      <c r="F64" s="42">
        <v>1999626506</v>
      </c>
      <c r="G64" s="42">
        <v>2185780896</v>
      </c>
      <c r="H64" s="42">
        <v>2085534413</v>
      </c>
      <c r="I64" s="43">
        <v>-4.5900000000000003E-2</v>
      </c>
      <c r="J64" s="44">
        <v>0</v>
      </c>
      <c r="K64" s="44">
        <v>0</v>
      </c>
      <c r="L64" s="44">
        <v>0</v>
      </c>
      <c r="M64" s="43">
        <v>-4.5900000000000003E-2</v>
      </c>
      <c r="N64" s="42">
        <v>0</v>
      </c>
      <c r="O64" s="42">
        <v>0</v>
      </c>
      <c r="P64" s="42">
        <v>1907917623</v>
      </c>
      <c r="Q64" s="43">
        <v>0.6169</v>
      </c>
      <c r="R64" s="43">
        <v>0.6169</v>
      </c>
      <c r="S64" s="43">
        <v>0.63219999999999998</v>
      </c>
      <c r="T64" s="43">
        <v>0.56889999999999996</v>
      </c>
      <c r="U64" s="43">
        <v>0.6169</v>
      </c>
    </row>
    <row r="65" spans="1:21" ht="14.1" customHeight="1" x14ac:dyDescent="0.2">
      <c r="A65" s="40">
        <v>17901</v>
      </c>
      <c r="B65" s="40" t="s">
        <v>69</v>
      </c>
      <c r="C65" s="40" t="s">
        <v>1019</v>
      </c>
      <c r="D65" s="41">
        <v>45867.777673999997</v>
      </c>
      <c r="E65" s="42">
        <v>237974</v>
      </c>
      <c r="F65" s="42">
        <v>1346760575</v>
      </c>
      <c r="G65" s="42">
        <v>1348073814</v>
      </c>
      <c r="H65" s="42">
        <v>1287578452</v>
      </c>
      <c r="I65" s="43">
        <v>-4.4900000000000002E-2</v>
      </c>
      <c r="J65" s="44">
        <v>49132180</v>
      </c>
      <c r="K65" s="44">
        <v>0</v>
      </c>
      <c r="L65" s="44">
        <v>49132180</v>
      </c>
      <c r="M65" s="43">
        <v>-7.85E-2</v>
      </c>
      <c r="N65" s="42">
        <v>175488</v>
      </c>
      <c r="O65" s="42">
        <v>-62486</v>
      </c>
      <c r="P65" s="42">
        <v>1286272338</v>
      </c>
      <c r="Q65" s="43">
        <v>0.6169</v>
      </c>
      <c r="R65" s="43">
        <v>0.6169</v>
      </c>
      <c r="S65" s="43">
        <v>0.63219999999999998</v>
      </c>
      <c r="T65" s="43">
        <v>0.56889999999999996</v>
      </c>
      <c r="U65" s="43">
        <v>0.6169</v>
      </c>
    </row>
    <row r="66" spans="1:21" ht="14.1" customHeight="1" x14ac:dyDescent="0.2">
      <c r="A66" s="40">
        <v>18901</v>
      </c>
      <c r="B66" s="40" t="s">
        <v>70</v>
      </c>
      <c r="C66" s="40" t="s">
        <v>1019</v>
      </c>
      <c r="D66" s="41">
        <v>45866.708379999996</v>
      </c>
      <c r="E66" s="42">
        <v>0</v>
      </c>
      <c r="F66" s="42">
        <v>953071194</v>
      </c>
      <c r="G66" s="42">
        <v>1046653232</v>
      </c>
      <c r="H66" s="42">
        <v>1116154247</v>
      </c>
      <c r="I66" s="43">
        <v>6.6400000000000001E-2</v>
      </c>
      <c r="J66" s="44">
        <v>0</v>
      </c>
      <c r="K66" s="44">
        <v>0</v>
      </c>
      <c r="L66" s="44">
        <v>0</v>
      </c>
      <c r="M66" s="43">
        <v>6.6400000000000001E-2</v>
      </c>
      <c r="N66" s="42">
        <v>0</v>
      </c>
      <c r="O66" s="42">
        <v>0</v>
      </c>
      <c r="P66" s="42">
        <v>1016358072</v>
      </c>
      <c r="Q66" s="43">
        <v>0.6169</v>
      </c>
      <c r="R66" s="43">
        <v>0.59289999999999998</v>
      </c>
      <c r="S66" s="43">
        <v>0.63219999999999998</v>
      </c>
      <c r="T66" s="43">
        <v>0.56889999999999996</v>
      </c>
      <c r="U66" s="43">
        <v>0.59289999999999998</v>
      </c>
    </row>
    <row r="67" spans="1:21" ht="14.1" customHeight="1" x14ac:dyDescent="0.2">
      <c r="A67" s="40">
        <v>18902</v>
      </c>
      <c r="B67" s="40" t="s">
        <v>71</v>
      </c>
      <c r="C67" s="40" t="s">
        <v>1019</v>
      </c>
      <c r="D67" s="41">
        <v>45868.754849999998</v>
      </c>
      <c r="E67" s="42">
        <v>0</v>
      </c>
      <c r="F67" s="42">
        <v>349659360</v>
      </c>
      <c r="G67" s="42">
        <v>385545714</v>
      </c>
      <c r="H67" s="42">
        <v>379007145</v>
      </c>
      <c r="I67" s="43">
        <v>-1.7000000000000001E-2</v>
      </c>
      <c r="J67" s="44">
        <v>0</v>
      </c>
      <c r="K67" s="44">
        <v>0</v>
      </c>
      <c r="L67" s="44">
        <v>0</v>
      </c>
      <c r="M67" s="43">
        <v>-1.7000000000000001E-2</v>
      </c>
      <c r="N67" s="42">
        <v>0</v>
      </c>
      <c r="O67" s="42">
        <v>0</v>
      </c>
      <c r="P67" s="42">
        <v>343729397</v>
      </c>
      <c r="Q67" s="43">
        <v>0.6169</v>
      </c>
      <c r="R67" s="43">
        <v>0.6169</v>
      </c>
      <c r="S67" s="43">
        <v>0.63219999999999998</v>
      </c>
      <c r="T67" s="43">
        <v>0.56889999999999996</v>
      </c>
      <c r="U67" s="43">
        <v>0.6169</v>
      </c>
    </row>
    <row r="68" spans="1:21" ht="14.1" customHeight="1" x14ac:dyDescent="0.2">
      <c r="A68" s="40">
        <v>18903</v>
      </c>
      <c r="B68" s="40" t="s">
        <v>72</v>
      </c>
      <c r="C68" s="40" t="s">
        <v>1019</v>
      </c>
      <c r="D68" s="41">
        <v>45867.810578999997</v>
      </c>
      <c r="E68" s="42">
        <v>0</v>
      </c>
      <c r="F68" s="42">
        <v>147448222</v>
      </c>
      <c r="G68" s="42">
        <v>160823017</v>
      </c>
      <c r="H68" s="42">
        <v>157384011</v>
      </c>
      <c r="I68" s="43">
        <v>-2.1399999999999999E-2</v>
      </c>
      <c r="J68" s="44">
        <v>0</v>
      </c>
      <c r="K68" s="44">
        <v>0</v>
      </c>
      <c r="L68" s="44">
        <v>0</v>
      </c>
      <c r="M68" s="43">
        <v>-2.1399999999999999E-2</v>
      </c>
      <c r="N68" s="42">
        <v>0</v>
      </c>
      <c r="O68" s="42">
        <v>0</v>
      </c>
      <c r="P68" s="42">
        <v>144295220</v>
      </c>
      <c r="Q68" s="43">
        <v>0.6169</v>
      </c>
      <c r="R68" s="43">
        <v>0.6169</v>
      </c>
      <c r="S68" s="43">
        <v>0.63219999999999998</v>
      </c>
      <c r="T68" s="43">
        <v>0.56889999999999996</v>
      </c>
      <c r="U68" s="43">
        <v>0.6169</v>
      </c>
    </row>
    <row r="69" spans="1:21" ht="14.1" customHeight="1" x14ac:dyDescent="0.2">
      <c r="A69" s="40">
        <v>18904</v>
      </c>
      <c r="B69" s="40" t="s">
        <v>73</v>
      </c>
      <c r="C69" s="40" t="s">
        <v>1019</v>
      </c>
      <c r="D69" s="41">
        <v>45867.820197000001</v>
      </c>
      <c r="E69" s="42">
        <v>0</v>
      </c>
      <c r="F69" s="42">
        <v>397421803</v>
      </c>
      <c r="G69" s="42">
        <v>424090276</v>
      </c>
      <c r="H69" s="42">
        <v>431988023</v>
      </c>
      <c r="I69" s="43">
        <v>1.8599999999999998E-2</v>
      </c>
      <c r="J69" s="44">
        <v>0</v>
      </c>
      <c r="K69" s="44">
        <v>0</v>
      </c>
      <c r="L69" s="44">
        <v>0</v>
      </c>
      <c r="M69" s="43">
        <v>1.8599999999999998E-2</v>
      </c>
      <c r="N69" s="42">
        <v>0</v>
      </c>
      <c r="O69" s="42">
        <v>0</v>
      </c>
      <c r="P69" s="42">
        <v>404822908</v>
      </c>
      <c r="Q69" s="43">
        <v>0.6169</v>
      </c>
      <c r="R69" s="43">
        <v>0.6169</v>
      </c>
      <c r="S69" s="43">
        <v>0.63219999999999998</v>
      </c>
      <c r="T69" s="43">
        <v>0.56889999999999996</v>
      </c>
      <c r="U69" s="43">
        <v>0.6169</v>
      </c>
    </row>
    <row r="70" spans="1:21" ht="14.1" customHeight="1" x14ac:dyDescent="0.2">
      <c r="A70" s="40">
        <v>18905</v>
      </c>
      <c r="B70" s="40" t="s">
        <v>74</v>
      </c>
      <c r="C70" s="40" t="s">
        <v>1019</v>
      </c>
      <c r="D70" s="41">
        <v>45867.823089999998</v>
      </c>
      <c r="E70" s="42">
        <v>0</v>
      </c>
      <c r="F70" s="42">
        <v>202418478</v>
      </c>
      <c r="G70" s="42">
        <v>222124147</v>
      </c>
      <c r="H70" s="42">
        <v>224680126</v>
      </c>
      <c r="I70" s="43">
        <v>1.15E-2</v>
      </c>
      <c r="J70" s="44">
        <v>0</v>
      </c>
      <c r="K70" s="44">
        <v>0</v>
      </c>
      <c r="L70" s="44">
        <v>0</v>
      </c>
      <c r="M70" s="43">
        <v>1.15E-2</v>
      </c>
      <c r="N70" s="42">
        <v>0</v>
      </c>
      <c r="O70" s="42">
        <v>0</v>
      </c>
      <c r="P70" s="42">
        <v>204747704</v>
      </c>
      <c r="Q70" s="43">
        <v>0.6169</v>
      </c>
      <c r="R70" s="43">
        <v>0.6169</v>
      </c>
      <c r="S70" s="43">
        <v>0.63219999999999998</v>
      </c>
      <c r="T70" s="43">
        <v>0.56889999999999996</v>
      </c>
      <c r="U70" s="43">
        <v>0.6169</v>
      </c>
    </row>
    <row r="71" spans="1:21" ht="14.1" customHeight="1" x14ac:dyDescent="0.2">
      <c r="A71" s="40">
        <v>18906</v>
      </c>
      <c r="B71" s="40" t="s">
        <v>75</v>
      </c>
      <c r="C71" s="40" t="s">
        <v>1019</v>
      </c>
      <c r="D71" s="41">
        <v>45866.735648000002</v>
      </c>
      <c r="E71" s="42">
        <v>0</v>
      </c>
      <c r="F71" s="42">
        <v>270308947</v>
      </c>
      <c r="G71" s="42">
        <v>301307959</v>
      </c>
      <c r="H71" s="42">
        <v>308459698</v>
      </c>
      <c r="I71" s="43">
        <v>2.3699999999999999E-2</v>
      </c>
      <c r="J71" s="44">
        <v>0</v>
      </c>
      <c r="K71" s="44">
        <v>0</v>
      </c>
      <c r="L71" s="44">
        <v>0</v>
      </c>
      <c r="M71" s="43">
        <v>2.3699999999999999E-2</v>
      </c>
      <c r="N71" s="42">
        <v>0</v>
      </c>
      <c r="O71" s="42">
        <v>0</v>
      </c>
      <c r="P71" s="42">
        <v>276724904</v>
      </c>
      <c r="Q71" s="43">
        <v>0.6169</v>
      </c>
      <c r="R71" s="43">
        <v>0.6169</v>
      </c>
      <c r="S71" s="43">
        <v>0.63219999999999998</v>
      </c>
      <c r="T71" s="43">
        <v>0.56889999999999996</v>
      </c>
      <c r="U71" s="43">
        <v>0.6169</v>
      </c>
    </row>
    <row r="72" spans="1:21" ht="14.1" customHeight="1" x14ac:dyDescent="0.2">
      <c r="A72" s="40">
        <v>18907</v>
      </c>
      <c r="B72" s="40" t="s">
        <v>76</v>
      </c>
      <c r="C72" s="40" t="s">
        <v>1019</v>
      </c>
      <c r="D72" s="41">
        <v>45866.744826000002</v>
      </c>
      <c r="E72" s="42">
        <v>0</v>
      </c>
      <c r="F72" s="42">
        <v>303236303</v>
      </c>
      <c r="G72" s="42">
        <v>326399167</v>
      </c>
      <c r="H72" s="42">
        <v>339678179</v>
      </c>
      <c r="I72" s="43">
        <v>4.07E-2</v>
      </c>
      <c r="J72" s="44">
        <v>0</v>
      </c>
      <c r="K72" s="44">
        <v>0</v>
      </c>
      <c r="L72" s="44">
        <v>0</v>
      </c>
      <c r="M72" s="43">
        <v>4.07E-2</v>
      </c>
      <c r="N72" s="42">
        <v>0</v>
      </c>
      <c r="O72" s="42">
        <v>0</v>
      </c>
      <c r="P72" s="42">
        <v>315572972</v>
      </c>
      <c r="Q72" s="43">
        <v>0.6169</v>
      </c>
      <c r="R72" s="43">
        <v>0.60760000000000003</v>
      </c>
      <c r="S72" s="43">
        <v>0.63219999999999998</v>
      </c>
      <c r="T72" s="43">
        <v>0.56889999999999996</v>
      </c>
      <c r="U72" s="43">
        <v>0.60760000000000003</v>
      </c>
    </row>
    <row r="73" spans="1:21" ht="14.1" customHeight="1" x14ac:dyDescent="0.2">
      <c r="A73" s="40">
        <v>18908</v>
      </c>
      <c r="B73" s="40" t="s">
        <v>77</v>
      </c>
      <c r="C73" s="40" t="s">
        <v>1019</v>
      </c>
      <c r="D73" s="41">
        <v>45867.804468000002</v>
      </c>
      <c r="E73" s="42">
        <v>0</v>
      </c>
      <c r="F73" s="42">
        <v>179219671</v>
      </c>
      <c r="G73" s="42">
        <v>194677104</v>
      </c>
      <c r="H73" s="42">
        <v>187701286</v>
      </c>
      <c r="I73" s="43">
        <v>-3.5799999999999998E-2</v>
      </c>
      <c r="J73" s="44">
        <v>0</v>
      </c>
      <c r="K73" s="44">
        <v>0</v>
      </c>
      <c r="L73" s="44">
        <v>0</v>
      </c>
      <c r="M73" s="43">
        <v>-3.5799999999999998E-2</v>
      </c>
      <c r="N73" s="42">
        <v>0</v>
      </c>
      <c r="O73" s="42">
        <v>0</v>
      </c>
      <c r="P73" s="42">
        <v>172797735</v>
      </c>
      <c r="Q73" s="43">
        <v>0.6169</v>
      </c>
      <c r="R73" s="43">
        <v>0.6169</v>
      </c>
      <c r="S73" s="43">
        <v>0.63219999999999998</v>
      </c>
      <c r="T73" s="43">
        <v>0.56889999999999996</v>
      </c>
      <c r="U73" s="43">
        <v>0.6169</v>
      </c>
    </row>
    <row r="74" spans="1:21" ht="14.1" customHeight="1" x14ac:dyDescent="0.2">
      <c r="A74" s="40">
        <v>19901</v>
      </c>
      <c r="B74" s="40" t="s">
        <v>78</v>
      </c>
      <c r="C74" s="40" t="s">
        <v>1019</v>
      </c>
      <c r="D74" s="41">
        <v>45861.762211000001</v>
      </c>
      <c r="E74" s="42">
        <v>0</v>
      </c>
      <c r="F74" s="42">
        <v>251185350</v>
      </c>
      <c r="G74" s="42">
        <v>271853307</v>
      </c>
      <c r="H74" s="42">
        <v>261973395</v>
      </c>
      <c r="I74" s="43">
        <v>-3.6299999999999999E-2</v>
      </c>
      <c r="J74" s="44">
        <v>0</v>
      </c>
      <c r="K74" s="44">
        <v>0</v>
      </c>
      <c r="L74" s="44">
        <v>0</v>
      </c>
      <c r="M74" s="43">
        <v>-3.6299999999999999E-2</v>
      </c>
      <c r="N74" s="42">
        <v>0</v>
      </c>
      <c r="O74" s="42">
        <v>0</v>
      </c>
      <c r="P74" s="42">
        <v>242056570</v>
      </c>
      <c r="Q74" s="43">
        <v>0.6169</v>
      </c>
      <c r="R74" s="43">
        <v>0.6169</v>
      </c>
      <c r="S74" s="43">
        <v>0.63219999999999998</v>
      </c>
      <c r="T74" s="43">
        <v>0.56889999999999996</v>
      </c>
      <c r="U74" s="43">
        <v>0.6169</v>
      </c>
    </row>
    <row r="75" spans="1:21" ht="14.1" customHeight="1" x14ac:dyDescent="0.2">
      <c r="A75" s="40">
        <v>19902</v>
      </c>
      <c r="B75" s="40" t="s">
        <v>79</v>
      </c>
      <c r="C75" s="40" t="s">
        <v>1019</v>
      </c>
      <c r="D75" s="41">
        <v>45889.399051</v>
      </c>
      <c r="E75" s="42">
        <v>0</v>
      </c>
      <c r="F75" s="42">
        <v>207087870</v>
      </c>
      <c r="G75" s="42">
        <v>224942497</v>
      </c>
      <c r="H75" s="42">
        <v>215977658</v>
      </c>
      <c r="I75" s="43">
        <v>-3.9899999999999998E-2</v>
      </c>
      <c r="J75" s="44">
        <v>0</v>
      </c>
      <c r="K75" s="44">
        <v>0</v>
      </c>
      <c r="L75" s="44">
        <v>0</v>
      </c>
      <c r="M75" s="43">
        <v>-3.9899999999999998E-2</v>
      </c>
      <c r="N75" s="42">
        <v>0</v>
      </c>
      <c r="O75" s="42">
        <v>0</v>
      </c>
      <c r="P75" s="42">
        <v>198834608</v>
      </c>
      <c r="Q75" s="43">
        <v>0.61919999999999997</v>
      </c>
      <c r="R75" s="43">
        <v>0.61919999999999997</v>
      </c>
      <c r="S75" s="43">
        <v>0.63219999999999998</v>
      </c>
      <c r="T75" s="43">
        <v>0.56889999999999996</v>
      </c>
      <c r="U75" s="43">
        <v>0.61919999999999997</v>
      </c>
    </row>
    <row r="76" spans="1:21" ht="14.1" customHeight="1" x14ac:dyDescent="0.2">
      <c r="A76" s="40">
        <v>19903</v>
      </c>
      <c r="B76" s="40" t="s">
        <v>80</v>
      </c>
      <c r="C76" s="40" t="s">
        <v>1019</v>
      </c>
      <c r="D76" s="41">
        <v>45869.768854000002</v>
      </c>
      <c r="E76" s="42">
        <v>0</v>
      </c>
      <c r="F76" s="42">
        <v>80599187</v>
      </c>
      <c r="G76" s="42">
        <v>89477986</v>
      </c>
      <c r="H76" s="42">
        <v>101552254</v>
      </c>
      <c r="I76" s="43">
        <v>0.13489999999999999</v>
      </c>
      <c r="J76" s="44">
        <v>0</v>
      </c>
      <c r="K76" s="44">
        <v>0</v>
      </c>
      <c r="L76" s="44">
        <v>0</v>
      </c>
      <c r="M76" s="43">
        <v>0.13489999999999999</v>
      </c>
      <c r="N76" s="42">
        <v>0</v>
      </c>
      <c r="O76" s="42">
        <v>0</v>
      </c>
      <c r="P76" s="42">
        <v>91475339</v>
      </c>
      <c r="Q76" s="43">
        <v>0.6169</v>
      </c>
      <c r="R76" s="43">
        <v>0.55710000000000004</v>
      </c>
      <c r="S76" s="43">
        <v>0.63219999999999998</v>
      </c>
      <c r="T76" s="43">
        <v>0.56889999999999996</v>
      </c>
      <c r="U76" s="43">
        <v>0.56889999999999996</v>
      </c>
    </row>
    <row r="77" spans="1:21" ht="14.1" customHeight="1" x14ac:dyDescent="0.2">
      <c r="A77" s="40">
        <v>19905</v>
      </c>
      <c r="B77" s="40" t="s">
        <v>81</v>
      </c>
      <c r="C77" s="40" t="s">
        <v>1019</v>
      </c>
      <c r="D77" s="41">
        <v>45868.758934999998</v>
      </c>
      <c r="E77" s="42">
        <v>0</v>
      </c>
      <c r="F77" s="42">
        <v>472030558</v>
      </c>
      <c r="G77" s="42">
        <v>550301109</v>
      </c>
      <c r="H77" s="42">
        <v>505039304</v>
      </c>
      <c r="I77" s="43">
        <v>-8.2199999999999995E-2</v>
      </c>
      <c r="J77" s="44">
        <v>0</v>
      </c>
      <c r="K77" s="44">
        <v>0</v>
      </c>
      <c r="L77" s="44">
        <v>0</v>
      </c>
      <c r="M77" s="43">
        <v>-8.2199999999999995E-2</v>
      </c>
      <c r="N77" s="42">
        <v>0</v>
      </c>
      <c r="O77" s="42">
        <v>0</v>
      </c>
      <c r="P77" s="42">
        <v>433206440</v>
      </c>
      <c r="Q77" s="43">
        <v>0.62280000000000002</v>
      </c>
      <c r="R77" s="43">
        <v>0.62280000000000002</v>
      </c>
      <c r="S77" s="43">
        <v>0.63219999999999998</v>
      </c>
      <c r="T77" s="43">
        <v>0.56889999999999996</v>
      </c>
      <c r="U77" s="43">
        <v>0.62280000000000002</v>
      </c>
    </row>
    <row r="78" spans="1:21" ht="14.1" customHeight="1" x14ac:dyDescent="0.2">
      <c r="A78" s="40">
        <v>19906</v>
      </c>
      <c r="B78" s="40" t="s">
        <v>82</v>
      </c>
      <c r="C78" s="40" t="s">
        <v>1019</v>
      </c>
      <c r="D78" s="41">
        <v>45862.836597000001</v>
      </c>
      <c r="E78" s="42">
        <v>0</v>
      </c>
      <c r="F78" s="42">
        <v>335220071</v>
      </c>
      <c r="G78" s="42">
        <v>368936512</v>
      </c>
      <c r="H78" s="42">
        <v>331696128</v>
      </c>
      <c r="I78" s="43">
        <v>-0.1009</v>
      </c>
      <c r="J78" s="44">
        <v>0</v>
      </c>
      <c r="K78" s="44">
        <v>0</v>
      </c>
      <c r="L78" s="44">
        <v>0</v>
      </c>
      <c r="M78" s="43">
        <v>-0.1009</v>
      </c>
      <c r="N78" s="42">
        <v>0</v>
      </c>
      <c r="O78" s="42">
        <v>0</v>
      </c>
      <c r="P78" s="42">
        <v>301383018</v>
      </c>
      <c r="Q78" s="43">
        <v>0.6169</v>
      </c>
      <c r="R78" s="43">
        <v>0.6169</v>
      </c>
      <c r="S78" s="43">
        <v>0.63219999999999998</v>
      </c>
      <c r="T78" s="43">
        <v>0.56889999999999996</v>
      </c>
      <c r="U78" s="43">
        <v>0.6169</v>
      </c>
    </row>
    <row r="79" spans="1:21" ht="14.1" customHeight="1" x14ac:dyDescent="0.2">
      <c r="A79" s="40">
        <v>19907</v>
      </c>
      <c r="B79" s="40" t="s">
        <v>83</v>
      </c>
      <c r="C79" s="40" t="s">
        <v>1019</v>
      </c>
      <c r="D79" s="41">
        <v>45870.388762000002</v>
      </c>
      <c r="E79" s="42">
        <v>0</v>
      </c>
      <c r="F79" s="42">
        <v>2883094258</v>
      </c>
      <c r="G79" s="42">
        <v>3104815741</v>
      </c>
      <c r="H79" s="42">
        <v>2964439485</v>
      </c>
      <c r="I79" s="43">
        <v>-4.5199999999999997E-2</v>
      </c>
      <c r="J79" s="44">
        <v>0</v>
      </c>
      <c r="K79" s="44">
        <v>0</v>
      </c>
      <c r="L79" s="44">
        <v>0</v>
      </c>
      <c r="M79" s="43">
        <v>-4.5199999999999997E-2</v>
      </c>
      <c r="N79" s="42">
        <v>0</v>
      </c>
      <c r="O79" s="42">
        <v>0</v>
      </c>
      <c r="P79" s="42">
        <v>2752742568</v>
      </c>
      <c r="Q79" s="43">
        <v>0.6169</v>
      </c>
      <c r="R79" s="43">
        <v>0.6169</v>
      </c>
      <c r="S79" s="43">
        <v>0.63219999999999998</v>
      </c>
      <c r="T79" s="43">
        <v>0.56889999999999996</v>
      </c>
      <c r="U79" s="43">
        <v>0.6169</v>
      </c>
    </row>
    <row r="80" spans="1:21" ht="14.1" customHeight="1" x14ac:dyDescent="0.2">
      <c r="A80" s="40">
        <v>19908</v>
      </c>
      <c r="B80" s="40" t="s">
        <v>84</v>
      </c>
      <c r="C80" s="40" t="s">
        <v>1019</v>
      </c>
      <c r="D80" s="41">
        <v>45868.753762</v>
      </c>
      <c r="E80" s="42">
        <v>0</v>
      </c>
      <c r="F80" s="42">
        <v>715320393</v>
      </c>
      <c r="G80" s="42">
        <v>759374318</v>
      </c>
      <c r="H80" s="42">
        <v>723566268</v>
      </c>
      <c r="I80" s="43">
        <v>-4.7199999999999999E-2</v>
      </c>
      <c r="J80" s="44">
        <v>0</v>
      </c>
      <c r="K80" s="44">
        <v>0</v>
      </c>
      <c r="L80" s="44">
        <v>0</v>
      </c>
      <c r="M80" s="43">
        <v>-4.7199999999999999E-2</v>
      </c>
      <c r="N80" s="42">
        <v>0</v>
      </c>
      <c r="O80" s="42">
        <v>0</v>
      </c>
      <c r="P80" s="42">
        <v>681589692</v>
      </c>
      <c r="Q80" s="43">
        <v>0.6169</v>
      </c>
      <c r="R80" s="43">
        <v>0.6169</v>
      </c>
      <c r="S80" s="43">
        <v>0.63219999999999998</v>
      </c>
      <c r="T80" s="43">
        <v>0.56889999999999996</v>
      </c>
      <c r="U80" s="43">
        <v>0.6169</v>
      </c>
    </row>
    <row r="81" spans="1:21" ht="14.1" customHeight="1" x14ac:dyDescent="0.2">
      <c r="A81" s="40">
        <v>19909</v>
      </c>
      <c r="B81" s="40" t="s">
        <v>85</v>
      </c>
      <c r="C81" s="40" t="s">
        <v>1019</v>
      </c>
      <c r="D81" s="41">
        <v>45868.800984000001</v>
      </c>
      <c r="E81" s="42">
        <v>0</v>
      </c>
      <c r="F81" s="42">
        <v>162739148</v>
      </c>
      <c r="G81" s="42">
        <v>193979070</v>
      </c>
      <c r="H81" s="42">
        <v>169477864</v>
      </c>
      <c r="I81" s="43">
        <v>-0.1263</v>
      </c>
      <c r="J81" s="44">
        <v>0</v>
      </c>
      <c r="K81" s="44">
        <v>0</v>
      </c>
      <c r="L81" s="44">
        <v>0</v>
      </c>
      <c r="M81" s="43">
        <v>-0.1263</v>
      </c>
      <c r="N81" s="42">
        <v>0</v>
      </c>
      <c r="O81" s="42">
        <v>0</v>
      </c>
      <c r="P81" s="42">
        <v>142183810</v>
      </c>
      <c r="Q81" s="43">
        <v>0.6169</v>
      </c>
      <c r="R81" s="43">
        <v>0.6169</v>
      </c>
      <c r="S81" s="43">
        <v>0.63219999999999998</v>
      </c>
      <c r="T81" s="43">
        <v>0.56889999999999996</v>
      </c>
      <c r="U81" s="43">
        <v>0.6169</v>
      </c>
    </row>
    <row r="82" spans="1:21" ht="14.1" customHeight="1" x14ac:dyDescent="0.2">
      <c r="A82" s="40">
        <v>19910</v>
      </c>
      <c r="B82" s="40" t="s">
        <v>86</v>
      </c>
      <c r="C82" s="40" t="s">
        <v>1019</v>
      </c>
      <c r="D82" s="41">
        <v>45868.809316999999</v>
      </c>
      <c r="E82" s="42">
        <v>0</v>
      </c>
      <c r="F82" s="42">
        <v>24759638</v>
      </c>
      <c r="G82" s="42">
        <v>28547642</v>
      </c>
      <c r="H82" s="42">
        <v>24330382</v>
      </c>
      <c r="I82" s="43">
        <v>-0.1477</v>
      </c>
      <c r="J82" s="44">
        <v>0</v>
      </c>
      <c r="K82" s="44">
        <v>0</v>
      </c>
      <c r="L82" s="44">
        <v>0</v>
      </c>
      <c r="M82" s="43">
        <v>-0.1477</v>
      </c>
      <c r="N82" s="42">
        <v>0</v>
      </c>
      <c r="O82" s="42">
        <v>0</v>
      </c>
      <c r="P82" s="42">
        <v>21101969</v>
      </c>
      <c r="Q82" s="43">
        <v>0.6169</v>
      </c>
      <c r="R82" s="43">
        <v>0.6169</v>
      </c>
      <c r="S82" s="43">
        <v>0.63219999999999998</v>
      </c>
      <c r="T82" s="43">
        <v>0.56889999999999996</v>
      </c>
      <c r="U82" s="43">
        <v>0.6169</v>
      </c>
    </row>
    <row r="83" spans="1:21" ht="14.1" customHeight="1" x14ac:dyDescent="0.2">
      <c r="A83" s="40">
        <v>19911</v>
      </c>
      <c r="B83" s="40" t="s">
        <v>87</v>
      </c>
      <c r="C83" s="40" t="s">
        <v>1019</v>
      </c>
      <c r="D83" s="41">
        <v>45868.806979000001</v>
      </c>
      <c r="E83" s="42">
        <v>0</v>
      </c>
      <c r="F83" s="42">
        <v>283093984</v>
      </c>
      <c r="G83" s="42">
        <v>326322756</v>
      </c>
      <c r="H83" s="42">
        <v>291702801</v>
      </c>
      <c r="I83" s="43">
        <v>-0.1061</v>
      </c>
      <c r="J83" s="44">
        <v>0</v>
      </c>
      <c r="K83" s="44">
        <v>0</v>
      </c>
      <c r="L83" s="44">
        <v>0</v>
      </c>
      <c r="M83" s="43">
        <v>-0.1061</v>
      </c>
      <c r="N83" s="42">
        <v>0</v>
      </c>
      <c r="O83" s="42">
        <v>0</v>
      </c>
      <c r="P83" s="42">
        <v>253060219</v>
      </c>
      <c r="Q83" s="43">
        <v>0.6169</v>
      </c>
      <c r="R83" s="43">
        <v>0.6169</v>
      </c>
      <c r="S83" s="43">
        <v>0.63219999999999998</v>
      </c>
      <c r="T83" s="43">
        <v>0.56889999999999996</v>
      </c>
      <c r="U83" s="43">
        <v>0.6169</v>
      </c>
    </row>
    <row r="84" spans="1:21" ht="14.1" customHeight="1" x14ac:dyDescent="0.2">
      <c r="A84" s="40">
        <v>19912</v>
      </c>
      <c r="B84" s="40" t="s">
        <v>88</v>
      </c>
      <c r="C84" s="40" t="s">
        <v>1019</v>
      </c>
      <c r="D84" s="41">
        <v>45861.748912000003</v>
      </c>
      <c r="E84" s="42">
        <v>0</v>
      </c>
      <c r="F84" s="42">
        <v>1164708905</v>
      </c>
      <c r="G84" s="42">
        <v>1273472072</v>
      </c>
      <c r="H84" s="42">
        <v>1174364479</v>
      </c>
      <c r="I84" s="43">
        <v>-7.7799999999999994E-2</v>
      </c>
      <c r="J84" s="44">
        <v>0</v>
      </c>
      <c r="K84" s="44">
        <v>0</v>
      </c>
      <c r="L84" s="44">
        <v>0</v>
      </c>
      <c r="M84" s="43">
        <v>-7.7799999999999994E-2</v>
      </c>
      <c r="N84" s="42">
        <v>0</v>
      </c>
      <c r="O84" s="42">
        <v>0</v>
      </c>
      <c r="P84" s="42">
        <v>1074065774</v>
      </c>
      <c r="Q84" s="43">
        <v>0.6169</v>
      </c>
      <c r="R84" s="43">
        <v>0.6169</v>
      </c>
      <c r="S84" s="43">
        <v>0.63219999999999998</v>
      </c>
      <c r="T84" s="43">
        <v>0.56889999999999996</v>
      </c>
      <c r="U84" s="43">
        <v>0.6169</v>
      </c>
    </row>
    <row r="85" spans="1:21" ht="14.1" customHeight="1" x14ac:dyDescent="0.2">
      <c r="A85" s="40">
        <v>19913</v>
      </c>
      <c r="B85" s="40" t="s">
        <v>89</v>
      </c>
      <c r="C85" s="40" t="s">
        <v>1019</v>
      </c>
      <c r="D85" s="41">
        <v>45863.568206000004</v>
      </c>
      <c r="E85" s="42">
        <v>0</v>
      </c>
      <c r="F85" s="42">
        <v>24636735</v>
      </c>
      <c r="G85" s="42">
        <v>28216049</v>
      </c>
      <c r="H85" s="42">
        <v>24500886</v>
      </c>
      <c r="I85" s="43">
        <v>-0.13170000000000001</v>
      </c>
      <c r="J85" s="44">
        <v>0</v>
      </c>
      <c r="K85" s="44">
        <v>0</v>
      </c>
      <c r="L85" s="44">
        <v>0</v>
      </c>
      <c r="M85" s="43">
        <v>-0.13170000000000001</v>
      </c>
      <c r="N85" s="42">
        <v>0</v>
      </c>
      <c r="O85" s="42">
        <v>0</v>
      </c>
      <c r="P85" s="42">
        <v>21392855</v>
      </c>
      <c r="Q85" s="43">
        <v>0.6169</v>
      </c>
      <c r="R85" s="43">
        <v>0.6169</v>
      </c>
      <c r="S85" s="43">
        <v>0.63219999999999998</v>
      </c>
      <c r="T85" s="43">
        <v>0.56889999999999996</v>
      </c>
      <c r="U85" s="43">
        <v>0.6169</v>
      </c>
    </row>
    <row r="86" spans="1:21" ht="14.1" customHeight="1" x14ac:dyDescent="0.2">
      <c r="A86" s="40">
        <v>19914</v>
      </c>
      <c r="B86" s="40" t="s">
        <v>90</v>
      </c>
      <c r="C86" s="40" t="s">
        <v>1019</v>
      </c>
      <c r="D86" s="41">
        <v>45868.559872999998</v>
      </c>
      <c r="E86" s="42">
        <v>0</v>
      </c>
      <c r="F86" s="42">
        <v>54665226</v>
      </c>
      <c r="G86" s="42">
        <v>60061532</v>
      </c>
      <c r="H86" s="42">
        <v>56739672</v>
      </c>
      <c r="I86" s="43">
        <v>-5.5300000000000002E-2</v>
      </c>
      <c r="J86" s="44">
        <v>0</v>
      </c>
      <c r="K86" s="44">
        <v>0</v>
      </c>
      <c r="L86" s="44">
        <v>0</v>
      </c>
      <c r="M86" s="43">
        <v>-5.5300000000000002E-2</v>
      </c>
      <c r="N86" s="42">
        <v>0</v>
      </c>
      <c r="O86" s="42">
        <v>0</v>
      </c>
      <c r="P86" s="42">
        <v>51641823</v>
      </c>
      <c r="Q86" s="43">
        <v>0.6169</v>
      </c>
      <c r="R86" s="43">
        <v>0.6169</v>
      </c>
      <c r="S86" s="43">
        <v>0.63219999999999998</v>
      </c>
      <c r="T86" s="43">
        <v>0.56889999999999996</v>
      </c>
      <c r="U86" s="43">
        <v>0.6169</v>
      </c>
    </row>
    <row r="87" spans="1:21" ht="14.1" customHeight="1" x14ac:dyDescent="0.2">
      <c r="A87" s="40">
        <v>20901</v>
      </c>
      <c r="B87" s="40" t="s">
        <v>91</v>
      </c>
      <c r="C87" s="40" t="s">
        <v>1019</v>
      </c>
      <c r="D87" s="41">
        <v>45868.603576000001</v>
      </c>
      <c r="E87" s="42">
        <v>0</v>
      </c>
      <c r="F87" s="42">
        <v>12858090701</v>
      </c>
      <c r="G87" s="42">
        <v>16674777193</v>
      </c>
      <c r="H87" s="42">
        <v>15829963357</v>
      </c>
      <c r="I87" s="43">
        <v>-5.0700000000000002E-2</v>
      </c>
      <c r="J87" s="44">
        <v>0</v>
      </c>
      <c r="K87" s="44">
        <v>0</v>
      </c>
      <c r="L87" s="44">
        <v>0</v>
      </c>
      <c r="M87" s="43">
        <v>-5.0700000000000002E-2</v>
      </c>
      <c r="N87" s="42">
        <v>0</v>
      </c>
      <c r="O87" s="42">
        <v>0</v>
      </c>
      <c r="P87" s="42">
        <v>12206646139</v>
      </c>
      <c r="Q87" s="43">
        <v>0.6169</v>
      </c>
      <c r="R87" s="43">
        <v>0.6169</v>
      </c>
      <c r="S87" s="43">
        <v>0.63219999999999998</v>
      </c>
      <c r="T87" s="43">
        <v>0.56889999999999996</v>
      </c>
      <c r="U87" s="43">
        <v>0.6169</v>
      </c>
    </row>
    <row r="88" spans="1:21" ht="14.1" customHeight="1" x14ac:dyDescent="0.2">
      <c r="A88" s="40">
        <v>20902</v>
      </c>
      <c r="B88" s="40" t="s">
        <v>92</v>
      </c>
      <c r="C88" s="40" t="s">
        <v>1019</v>
      </c>
      <c r="D88" s="41">
        <v>45867.800717999999</v>
      </c>
      <c r="E88" s="42">
        <v>0</v>
      </c>
      <c r="F88" s="42">
        <v>5608181258</v>
      </c>
      <c r="G88" s="42">
        <v>6417030469</v>
      </c>
      <c r="H88" s="42">
        <v>6565122168</v>
      </c>
      <c r="I88" s="43">
        <v>2.3099999999999999E-2</v>
      </c>
      <c r="J88" s="44">
        <v>0</v>
      </c>
      <c r="K88" s="44">
        <v>0</v>
      </c>
      <c r="L88" s="44">
        <v>0</v>
      </c>
      <c r="M88" s="43">
        <v>2.3099999999999999E-2</v>
      </c>
      <c r="N88" s="42">
        <v>0</v>
      </c>
      <c r="O88" s="42">
        <v>0</v>
      </c>
      <c r="P88" s="42">
        <v>5737606402</v>
      </c>
      <c r="Q88" s="43">
        <v>0.6169</v>
      </c>
      <c r="R88" s="43">
        <v>0.6169</v>
      </c>
      <c r="S88" s="43">
        <v>0.63219999999999998</v>
      </c>
      <c r="T88" s="43">
        <v>0.56889999999999996</v>
      </c>
      <c r="U88" s="43">
        <v>0.6169</v>
      </c>
    </row>
    <row r="89" spans="1:21" ht="14.1" customHeight="1" x14ac:dyDescent="0.2">
      <c r="A89" s="40">
        <v>20904</v>
      </c>
      <c r="B89" s="40" t="s">
        <v>93</v>
      </c>
      <c r="C89" s="40" t="s">
        <v>1019</v>
      </c>
      <c r="D89" s="41">
        <v>45866.675288999999</v>
      </c>
      <c r="E89" s="42">
        <v>0</v>
      </c>
      <c r="F89" s="42">
        <v>450791798</v>
      </c>
      <c r="G89" s="42">
        <v>482849673</v>
      </c>
      <c r="H89" s="42">
        <v>431708464</v>
      </c>
      <c r="I89" s="43">
        <v>-0.10589999999999999</v>
      </c>
      <c r="J89" s="44">
        <v>0</v>
      </c>
      <c r="K89" s="44">
        <v>0</v>
      </c>
      <c r="L89" s="44">
        <v>0</v>
      </c>
      <c r="M89" s="43">
        <v>-0.10589999999999999</v>
      </c>
      <c r="N89" s="42">
        <v>0</v>
      </c>
      <c r="O89" s="42">
        <v>0</v>
      </c>
      <c r="P89" s="42">
        <v>403046011</v>
      </c>
      <c r="Q89" s="43">
        <v>0.6169</v>
      </c>
      <c r="R89" s="43">
        <v>0.6169</v>
      </c>
      <c r="S89" s="43">
        <v>0.63219999999999998</v>
      </c>
      <c r="T89" s="43">
        <v>0.56889999999999996</v>
      </c>
      <c r="U89" s="43">
        <v>0.6169</v>
      </c>
    </row>
    <row r="90" spans="1:21" ht="14.1" customHeight="1" x14ac:dyDescent="0.2">
      <c r="A90" s="40">
        <v>20905</v>
      </c>
      <c r="B90" s="40" t="s">
        <v>94</v>
      </c>
      <c r="C90" s="40" t="s">
        <v>1019</v>
      </c>
      <c r="D90" s="41">
        <v>45870.388124999998</v>
      </c>
      <c r="E90" s="42">
        <v>317420774</v>
      </c>
      <c r="F90" s="42">
        <v>11312588447</v>
      </c>
      <c r="G90" s="42">
        <v>11693492367</v>
      </c>
      <c r="H90" s="42">
        <v>10866813951</v>
      </c>
      <c r="I90" s="43">
        <v>-7.0699999999999999E-2</v>
      </c>
      <c r="J90" s="44">
        <v>0</v>
      </c>
      <c r="K90" s="44">
        <v>0</v>
      </c>
      <c r="L90" s="44">
        <v>0</v>
      </c>
      <c r="M90" s="43">
        <v>-7.0699999999999999E-2</v>
      </c>
      <c r="N90" s="42">
        <v>291075980</v>
      </c>
      <c r="O90" s="42">
        <v>-26344794</v>
      </c>
      <c r="P90" s="42">
        <v>10508933718</v>
      </c>
      <c r="Q90" s="43">
        <v>0.6855</v>
      </c>
      <c r="R90" s="43">
        <v>0.6855</v>
      </c>
      <c r="S90" s="43">
        <v>0.63219999999999998</v>
      </c>
      <c r="T90" s="43">
        <v>0.56889999999999996</v>
      </c>
      <c r="U90" s="43">
        <v>0.63219999999999998</v>
      </c>
    </row>
    <row r="91" spans="1:21" ht="14.1" customHeight="1" x14ac:dyDescent="0.2">
      <c r="A91" s="40">
        <v>20906</v>
      </c>
      <c r="B91" s="40" t="s">
        <v>95</v>
      </c>
      <c r="C91" s="40" t="s">
        <v>1019</v>
      </c>
      <c r="D91" s="41">
        <v>45867.806990999998</v>
      </c>
      <c r="E91" s="42">
        <v>103981844</v>
      </c>
      <c r="F91" s="42">
        <v>2295657102</v>
      </c>
      <c r="G91" s="42">
        <v>2417617121</v>
      </c>
      <c r="H91" s="42">
        <v>2735674412</v>
      </c>
      <c r="I91" s="43">
        <v>0.13159999999999999</v>
      </c>
      <c r="J91" s="44">
        <v>324292830</v>
      </c>
      <c r="K91" s="44">
        <v>0</v>
      </c>
      <c r="L91" s="44">
        <v>324292830</v>
      </c>
      <c r="M91" s="43">
        <v>-2.3E-3</v>
      </c>
      <c r="N91" s="42">
        <v>113534711</v>
      </c>
      <c r="O91" s="42">
        <v>9552867</v>
      </c>
      <c r="P91" s="42">
        <v>2593542761</v>
      </c>
      <c r="Q91" s="43">
        <v>0.66139999999999999</v>
      </c>
      <c r="R91" s="43">
        <v>0.66139999999999999</v>
      </c>
      <c r="S91" s="43">
        <v>0.63219999999999998</v>
      </c>
      <c r="T91" s="43">
        <v>0.56889999999999996</v>
      </c>
      <c r="U91" s="43">
        <v>0.63219999999999998</v>
      </c>
    </row>
    <row r="92" spans="1:21" ht="14.1" customHeight="1" x14ac:dyDescent="0.2">
      <c r="A92" s="40">
        <v>20907</v>
      </c>
      <c r="B92" s="40" t="s">
        <v>96</v>
      </c>
      <c r="C92" s="40" t="s">
        <v>1019</v>
      </c>
      <c r="D92" s="41">
        <v>45867.564028000001</v>
      </c>
      <c r="E92" s="42">
        <v>125309919</v>
      </c>
      <c r="F92" s="42">
        <v>2379106467</v>
      </c>
      <c r="G92" s="42">
        <v>2452024444</v>
      </c>
      <c r="H92" s="42">
        <v>2277990341</v>
      </c>
      <c r="I92" s="43">
        <v>-7.0999999999999994E-2</v>
      </c>
      <c r="J92" s="44">
        <v>0</v>
      </c>
      <c r="K92" s="44">
        <v>0</v>
      </c>
      <c r="L92" s="44">
        <v>0</v>
      </c>
      <c r="M92" s="43">
        <v>-7.0999999999999994E-2</v>
      </c>
      <c r="N92" s="42">
        <v>119935862</v>
      </c>
      <c r="O92" s="42">
        <v>-5374057</v>
      </c>
      <c r="P92" s="42">
        <v>2213767667</v>
      </c>
      <c r="Q92" s="43">
        <v>0.6169</v>
      </c>
      <c r="R92" s="43">
        <v>0.6169</v>
      </c>
      <c r="S92" s="43">
        <v>0.63219999999999998</v>
      </c>
      <c r="T92" s="43">
        <v>0.56889999999999996</v>
      </c>
      <c r="U92" s="43">
        <v>0.6169</v>
      </c>
    </row>
    <row r="93" spans="1:21" ht="14.1" customHeight="1" x14ac:dyDescent="0.2">
      <c r="A93" s="40">
        <v>20908</v>
      </c>
      <c r="B93" s="40" t="s">
        <v>97</v>
      </c>
      <c r="C93" s="40" t="s">
        <v>1019</v>
      </c>
      <c r="D93" s="41">
        <v>45869.804919000002</v>
      </c>
      <c r="E93" s="42">
        <v>0</v>
      </c>
      <c r="F93" s="42">
        <v>10251242423</v>
      </c>
      <c r="G93" s="42">
        <v>11583863267</v>
      </c>
      <c r="H93" s="42">
        <v>10542066982</v>
      </c>
      <c r="I93" s="43">
        <v>-8.9899999999999994E-2</v>
      </c>
      <c r="J93" s="44">
        <v>0</v>
      </c>
      <c r="K93" s="44">
        <v>0</v>
      </c>
      <c r="L93" s="44">
        <v>0</v>
      </c>
      <c r="M93" s="43">
        <v>-8.9899999999999994E-2</v>
      </c>
      <c r="N93" s="42">
        <v>0</v>
      </c>
      <c r="O93" s="42">
        <v>0</v>
      </c>
      <c r="P93" s="42">
        <v>9329295571</v>
      </c>
      <c r="Q93" s="43">
        <v>0.6169</v>
      </c>
      <c r="R93" s="43">
        <v>0.6169</v>
      </c>
      <c r="S93" s="43">
        <v>0.63219999999999998</v>
      </c>
      <c r="T93" s="43">
        <v>0.56889999999999996</v>
      </c>
      <c r="U93" s="43">
        <v>0.6169</v>
      </c>
    </row>
    <row r="94" spans="1:21" ht="14.1" customHeight="1" x14ac:dyDescent="0.2">
      <c r="A94" s="40">
        <v>20910</v>
      </c>
      <c r="B94" s="40" t="s">
        <v>98</v>
      </c>
      <c r="C94" s="40" t="s">
        <v>1019</v>
      </c>
      <c r="D94" s="41">
        <v>45890.676099999997</v>
      </c>
      <c r="E94" s="42">
        <v>0</v>
      </c>
      <c r="F94" s="42">
        <v>177080538</v>
      </c>
      <c r="G94" s="42">
        <v>183050101</v>
      </c>
      <c r="H94" s="42">
        <v>204879090</v>
      </c>
      <c r="I94" s="43">
        <v>0.1193</v>
      </c>
      <c r="J94" s="44">
        <v>0</v>
      </c>
      <c r="K94" s="44">
        <v>0</v>
      </c>
      <c r="L94" s="44">
        <v>0</v>
      </c>
      <c r="M94" s="43">
        <v>0.1193</v>
      </c>
      <c r="N94" s="42">
        <v>0</v>
      </c>
      <c r="O94" s="42">
        <v>0</v>
      </c>
      <c r="P94" s="42">
        <v>198197648</v>
      </c>
      <c r="Q94" s="43">
        <v>0.61919999999999997</v>
      </c>
      <c r="R94" s="43">
        <v>0.56699999999999995</v>
      </c>
      <c r="S94" s="43">
        <v>0.63219999999999998</v>
      </c>
      <c r="T94" s="43">
        <v>0.56889999999999996</v>
      </c>
      <c r="U94" s="43">
        <v>0.56889999999999996</v>
      </c>
    </row>
    <row r="95" spans="1:21" ht="14.1" customHeight="1" x14ac:dyDescent="0.2">
      <c r="A95" s="40">
        <v>21901</v>
      </c>
      <c r="B95" s="40" t="s">
        <v>99</v>
      </c>
      <c r="C95" s="40" t="s">
        <v>1019</v>
      </c>
      <c r="D95" s="41">
        <v>45866.639711000003</v>
      </c>
      <c r="E95" s="42">
        <v>0</v>
      </c>
      <c r="F95" s="42">
        <v>14553935732</v>
      </c>
      <c r="G95" s="42">
        <v>15794122254</v>
      </c>
      <c r="H95" s="42">
        <v>16204471203</v>
      </c>
      <c r="I95" s="43">
        <v>2.5999999999999999E-2</v>
      </c>
      <c r="J95" s="44">
        <v>0</v>
      </c>
      <c r="K95" s="44">
        <v>0</v>
      </c>
      <c r="L95" s="44">
        <v>0</v>
      </c>
      <c r="M95" s="43">
        <v>2.5999999999999999E-2</v>
      </c>
      <c r="N95" s="42">
        <v>0</v>
      </c>
      <c r="O95" s="42">
        <v>0</v>
      </c>
      <c r="P95" s="42">
        <v>14932063249</v>
      </c>
      <c r="Q95" s="43">
        <v>0.6169</v>
      </c>
      <c r="R95" s="43">
        <v>0.61629999999999996</v>
      </c>
      <c r="S95" s="43">
        <v>0.63219999999999998</v>
      </c>
      <c r="T95" s="43">
        <v>0.56889999999999996</v>
      </c>
      <c r="U95" s="43">
        <v>0.61629999999999996</v>
      </c>
    </row>
    <row r="96" spans="1:21" ht="14.1" customHeight="1" x14ac:dyDescent="0.2">
      <c r="A96" s="40">
        <v>21902</v>
      </c>
      <c r="B96" s="40" t="s">
        <v>100</v>
      </c>
      <c r="C96" s="40" t="s">
        <v>1019</v>
      </c>
      <c r="D96" s="41">
        <v>45868.552221999998</v>
      </c>
      <c r="E96" s="42">
        <v>0</v>
      </c>
      <c r="F96" s="42">
        <v>12657096541</v>
      </c>
      <c r="G96" s="42">
        <v>13606346486</v>
      </c>
      <c r="H96" s="42">
        <v>13619688959</v>
      </c>
      <c r="I96" s="43">
        <v>1E-3</v>
      </c>
      <c r="J96" s="44">
        <v>0</v>
      </c>
      <c r="K96" s="44">
        <v>0</v>
      </c>
      <c r="L96" s="44">
        <v>0</v>
      </c>
      <c r="M96" s="43">
        <v>1E-3</v>
      </c>
      <c r="N96" s="42">
        <v>0</v>
      </c>
      <c r="O96" s="42">
        <v>0</v>
      </c>
      <c r="P96" s="42">
        <v>12669508173</v>
      </c>
      <c r="Q96" s="43">
        <v>0.6169</v>
      </c>
      <c r="R96" s="43">
        <v>0.6169</v>
      </c>
      <c r="S96" s="43">
        <v>0.63219999999999998</v>
      </c>
      <c r="T96" s="43">
        <v>0.56889999999999996</v>
      </c>
      <c r="U96" s="43">
        <v>0.6169</v>
      </c>
    </row>
    <row r="97" spans="1:21" ht="14.1" customHeight="1" x14ac:dyDescent="0.2">
      <c r="A97" s="40">
        <v>22004</v>
      </c>
      <c r="B97" s="40" t="s">
        <v>101</v>
      </c>
      <c r="C97" s="40" t="s">
        <v>1019</v>
      </c>
      <c r="D97" s="41">
        <v>45866.732522999999</v>
      </c>
      <c r="E97" s="42">
        <v>0</v>
      </c>
      <c r="F97" s="42">
        <v>197306755</v>
      </c>
      <c r="G97" s="42">
        <v>198808327</v>
      </c>
      <c r="H97" s="42">
        <v>186662647</v>
      </c>
      <c r="I97" s="43">
        <v>-6.1100000000000002E-2</v>
      </c>
      <c r="J97" s="44">
        <v>0</v>
      </c>
      <c r="K97" s="44">
        <v>0</v>
      </c>
      <c r="L97" s="44">
        <v>0</v>
      </c>
      <c r="M97" s="43">
        <v>-6.1100000000000002E-2</v>
      </c>
      <c r="N97" s="42">
        <v>0</v>
      </c>
      <c r="O97" s="42">
        <v>0</v>
      </c>
      <c r="P97" s="42">
        <v>185252810</v>
      </c>
      <c r="Q97" s="43">
        <v>0.6169</v>
      </c>
      <c r="R97" s="43">
        <v>0.6169</v>
      </c>
      <c r="S97" s="43">
        <v>0.63219999999999998</v>
      </c>
      <c r="T97" s="43">
        <v>0.56889999999999996</v>
      </c>
      <c r="U97" s="43">
        <v>0.6169</v>
      </c>
    </row>
    <row r="98" spans="1:21" ht="14.1" customHeight="1" x14ac:dyDescent="0.2">
      <c r="A98" s="40">
        <v>22901</v>
      </c>
      <c r="B98" s="40" t="s">
        <v>102</v>
      </c>
      <c r="C98" s="40" t="s">
        <v>1019</v>
      </c>
      <c r="D98" s="41">
        <v>45869.662697</v>
      </c>
      <c r="E98" s="42">
        <v>41558556</v>
      </c>
      <c r="F98" s="42">
        <v>905302617</v>
      </c>
      <c r="G98" s="42">
        <v>881608403</v>
      </c>
      <c r="H98" s="42">
        <v>813329744</v>
      </c>
      <c r="I98" s="43">
        <v>-7.7399999999999997E-2</v>
      </c>
      <c r="J98" s="44">
        <v>0</v>
      </c>
      <c r="K98" s="44">
        <v>0</v>
      </c>
      <c r="L98" s="44">
        <v>0</v>
      </c>
      <c r="M98" s="43">
        <v>-7.7399999999999997E-2</v>
      </c>
      <c r="N98" s="42">
        <v>36345319</v>
      </c>
      <c r="O98" s="42">
        <v>-5213237</v>
      </c>
      <c r="P98" s="42">
        <v>833194276</v>
      </c>
      <c r="Q98" s="43">
        <v>0.6169</v>
      </c>
      <c r="R98" s="43">
        <v>0.6169</v>
      </c>
      <c r="S98" s="43">
        <v>0.63219999999999998</v>
      </c>
      <c r="T98" s="43">
        <v>0.56889999999999996</v>
      </c>
      <c r="U98" s="43">
        <v>0.6169</v>
      </c>
    </row>
    <row r="99" spans="1:21" ht="14.1" customHeight="1" x14ac:dyDescent="0.2">
      <c r="A99" s="40">
        <v>22902</v>
      </c>
      <c r="B99" s="40" t="s">
        <v>103</v>
      </c>
      <c r="C99" s="40" t="s">
        <v>1019</v>
      </c>
      <c r="D99" s="41">
        <v>45870.387823999998</v>
      </c>
      <c r="E99" s="42">
        <v>0</v>
      </c>
      <c r="F99" s="42">
        <v>138202532</v>
      </c>
      <c r="G99" s="42">
        <v>145629631</v>
      </c>
      <c r="H99" s="42">
        <v>129131699</v>
      </c>
      <c r="I99" s="43">
        <v>-0.1133</v>
      </c>
      <c r="J99" s="44">
        <v>0</v>
      </c>
      <c r="K99" s="44">
        <v>0</v>
      </c>
      <c r="L99" s="44">
        <v>0</v>
      </c>
      <c r="M99" s="43">
        <v>-0.1133</v>
      </c>
      <c r="N99" s="42">
        <v>0</v>
      </c>
      <c r="O99" s="42">
        <v>0</v>
      </c>
      <c r="P99" s="42">
        <v>122545993</v>
      </c>
      <c r="Q99" s="43">
        <v>0.6169</v>
      </c>
      <c r="R99" s="43">
        <v>0.6169</v>
      </c>
      <c r="S99" s="43">
        <v>0.63219999999999998</v>
      </c>
      <c r="T99" s="43">
        <v>0.56889999999999996</v>
      </c>
      <c r="U99" s="43">
        <v>0.6169</v>
      </c>
    </row>
    <row r="100" spans="1:21" ht="14.1" customHeight="1" x14ac:dyDescent="0.2">
      <c r="A100" s="40">
        <v>22903</v>
      </c>
      <c r="B100" s="40" t="s">
        <v>104</v>
      </c>
      <c r="C100" s="40" t="s">
        <v>1019</v>
      </c>
      <c r="D100" s="41">
        <v>45868.762048999997</v>
      </c>
      <c r="E100" s="42">
        <v>0</v>
      </c>
      <c r="F100" s="42">
        <v>12328389</v>
      </c>
      <c r="G100" s="42">
        <v>10710087</v>
      </c>
      <c r="H100" s="42">
        <v>11118761</v>
      </c>
      <c r="I100" s="43">
        <v>3.8199999999999998E-2</v>
      </c>
      <c r="J100" s="44">
        <v>0</v>
      </c>
      <c r="K100" s="44">
        <v>0</v>
      </c>
      <c r="L100" s="44">
        <v>0</v>
      </c>
      <c r="M100" s="43">
        <v>3.8199999999999998E-2</v>
      </c>
      <c r="N100" s="42">
        <v>0</v>
      </c>
      <c r="O100" s="42">
        <v>0</v>
      </c>
      <c r="P100" s="42">
        <v>12798814</v>
      </c>
      <c r="Q100" s="43">
        <v>0.6855</v>
      </c>
      <c r="R100" s="43">
        <v>0.67679999999999996</v>
      </c>
      <c r="S100" s="43">
        <v>0.63219999999999998</v>
      </c>
      <c r="T100" s="43">
        <v>0.56889999999999996</v>
      </c>
      <c r="U100" s="43">
        <v>0.63219999999999998</v>
      </c>
    </row>
    <row r="101" spans="1:21" ht="14.1" customHeight="1" x14ac:dyDescent="0.2">
      <c r="A101" s="40">
        <v>23902</v>
      </c>
      <c r="B101" s="40" t="s">
        <v>105</v>
      </c>
      <c r="C101" s="40" t="s">
        <v>1019</v>
      </c>
      <c r="D101" s="41">
        <v>45862.839479000002</v>
      </c>
      <c r="E101" s="42">
        <v>0</v>
      </c>
      <c r="F101" s="42">
        <v>281987393</v>
      </c>
      <c r="G101" s="42">
        <v>282466512</v>
      </c>
      <c r="H101" s="42">
        <v>290857239</v>
      </c>
      <c r="I101" s="43">
        <v>2.9700000000000001E-2</v>
      </c>
      <c r="J101" s="44">
        <v>35106543</v>
      </c>
      <c r="K101" s="44">
        <v>0</v>
      </c>
      <c r="L101" s="44">
        <v>35106543</v>
      </c>
      <c r="M101" s="43">
        <v>-8.4099999999999994E-2</v>
      </c>
      <c r="N101" s="42">
        <v>0</v>
      </c>
      <c r="O101" s="42">
        <v>0</v>
      </c>
      <c r="P101" s="42">
        <v>290363888</v>
      </c>
      <c r="Q101" s="43">
        <v>0.6169</v>
      </c>
      <c r="R101" s="43">
        <v>0.6169</v>
      </c>
      <c r="S101" s="43">
        <v>0.63219999999999998</v>
      </c>
      <c r="T101" s="43">
        <v>0.56889999999999996</v>
      </c>
      <c r="U101" s="43">
        <v>0.6169</v>
      </c>
    </row>
    <row r="102" spans="1:21" ht="14.1" customHeight="1" x14ac:dyDescent="0.2">
      <c r="A102" s="40">
        <v>24901</v>
      </c>
      <c r="B102" s="40" t="s">
        <v>106</v>
      </c>
      <c r="C102" s="40" t="s">
        <v>1019</v>
      </c>
      <c r="D102" s="41">
        <v>45866.673263999997</v>
      </c>
      <c r="E102" s="42">
        <v>0</v>
      </c>
      <c r="F102" s="42">
        <v>499289104</v>
      </c>
      <c r="G102" s="42">
        <v>502364011</v>
      </c>
      <c r="H102" s="42">
        <v>490663302</v>
      </c>
      <c r="I102" s="43">
        <v>-2.3300000000000001E-2</v>
      </c>
      <c r="J102" s="44">
        <v>0</v>
      </c>
      <c r="K102" s="44">
        <v>0</v>
      </c>
      <c r="L102" s="44">
        <v>0</v>
      </c>
      <c r="M102" s="43">
        <v>-2.3300000000000001E-2</v>
      </c>
      <c r="N102" s="42">
        <v>0</v>
      </c>
      <c r="O102" s="42">
        <v>0</v>
      </c>
      <c r="P102" s="42">
        <v>487660014</v>
      </c>
      <c r="Q102" s="43">
        <v>0.6855</v>
      </c>
      <c r="R102" s="43">
        <v>0.6855</v>
      </c>
      <c r="S102" s="43">
        <v>0.63219999999999998</v>
      </c>
      <c r="T102" s="43">
        <v>0.56889999999999996</v>
      </c>
      <c r="U102" s="43">
        <v>0.63219999999999998</v>
      </c>
    </row>
    <row r="103" spans="1:21" ht="14.1" customHeight="1" x14ac:dyDescent="0.2">
      <c r="A103" s="40">
        <v>25901</v>
      </c>
      <c r="B103" s="40" t="s">
        <v>107</v>
      </c>
      <c r="C103" s="40" t="s">
        <v>1019</v>
      </c>
      <c r="D103" s="41">
        <v>45866.630810000002</v>
      </c>
      <c r="E103" s="42">
        <v>0</v>
      </c>
      <c r="F103" s="42">
        <v>557288150</v>
      </c>
      <c r="G103" s="42">
        <v>609349348</v>
      </c>
      <c r="H103" s="42">
        <v>579770360</v>
      </c>
      <c r="I103" s="43">
        <v>-4.8500000000000001E-2</v>
      </c>
      <c r="J103" s="44">
        <v>0</v>
      </c>
      <c r="K103" s="44">
        <v>0</v>
      </c>
      <c r="L103" s="44">
        <v>0</v>
      </c>
      <c r="M103" s="43">
        <v>-4.8500000000000001E-2</v>
      </c>
      <c r="N103" s="42">
        <v>0</v>
      </c>
      <c r="O103" s="42">
        <v>0</v>
      </c>
      <c r="P103" s="42">
        <v>530236313</v>
      </c>
      <c r="Q103" s="43">
        <v>0.6169</v>
      </c>
      <c r="R103" s="43">
        <v>0.6169</v>
      </c>
      <c r="S103" s="43">
        <v>0.63219999999999998</v>
      </c>
      <c r="T103" s="43">
        <v>0.56889999999999996</v>
      </c>
      <c r="U103" s="43">
        <v>0.6169</v>
      </c>
    </row>
    <row r="104" spans="1:21" ht="14.1" customHeight="1" x14ac:dyDescent="0.2">
      <c r="A104" s="40">
        <v>25902</v>
      </c>
      <c r="B104" s="40" t="s">
        <v>108</v>
      </c>
      <c r="C104" s="40" t="s">
        <v>1019</v>
      </c>
      <c r="D104" s="41">
        <v>45860.841887000002</v>
      </c>
      <c r="E104" s="42">
        <v>0</v>
      </c>
      <c r="F104" s="42">
        <v>2007235835</v>
      </c>
      <c r="G104" s="42">
        <v>2130501092</v>
      </c>
      <c r="H104" s="42">
        <v>1901821925</v>
      </c>
      <c r="I104" s="43">
        <v>-0.10730000000000001</v>
      </c>
      <c r="J104" s="44">
        <v>0</v>
      </c>
      <c r="K104" s="44">
        <v>0</v>
      </c>
      <c r="L104" s="44">
        <v>0</v>
      </c>
      <c r="M104" s="43">
        <v>-0.10730000000000001</v>
      </c>
      <c r="N104" s="42">
        <v>0</v>
      </c>
      <c r="O104" s="42">
        <v>0</v>
      </c>
      <c r="P104" s="42">
        <v>1791787450</v>
      </c>
      <c r="Q104" s="43">
        <v>0.6169</v>
      </c>
      <c r="R104" s="43">
        <v>0.6169</v>
      </c>
      <c r="S104" s="43">
        <v>0.63219999999999998</v>
      </c>
      <c r="T104" s="43">
        <v>0.56889999999999996</v>
      </c>
      <c r="U104" s="43">
        <v>0.6169</v>
      </c>
    </row>
    <row r="105" spans="1:21" ht="14.1" customHeight="1" x14ac:dyDescent="0.2">
      <c r="A105" s="40">
        <v>25904</v>
      </c>
      <c r="B105" s="40" t="s">
        <v>109</v>
      </c>
      <c r="C105" s="40" t="s">
        <v>1019</v>
      </c>
      <c r="D105" s="41">
        <v>45867.544734000003</v>
      </c>
      <c r="E105" s="42">
        <v>0</v>
      </c>
      <c r="F105" s="42">
        <v>121039283</v>
      </c>
      <c r="G105" s="42">
        <v>132087256</v>
      </c>
      <c r="H105" s="42">
        <v>118246688</v>
      </c>
      <c r="I105" s="43">
        <v>-0.1048</v>
      </c>
      <c r="J105" s="44">
        <v>0</v>
      </c>
      <c r="K105" s="44">
        <v>0</v>
      </c>
      <c r="L105" s="44">
        <v>0</v>
      </c>
      <c r="M105" s="43">
        <v>-0.1048</v>
      </c>
      <c r="N105" s="42">
        <v>0</v>
      </c>
      <c r="O105" s="42">
        <v>0</v>
      </c>
      <c r="P105" s="42">
        <v>108356361</v>
      </c>
      <c r="Q105" s="43">
        <v>0.63480000000000003</v>
      </c>
      <c r="R105" s="43">
        <v>0.63480000000000003</v>
      </c>
      <c r="S105" s="43">
        <v>0.63219999999999998</v>
      </c>
      <c r="T105" s="43">
        <v>0.56889999999999996</v>
      </c>
      <c r="U105" s="43">
        <v>0.63219999999999998</v>
      </c>
    </row>
    <row r="106" spans="1:21" ht="14.1" customHeight="1" x14ac:dyDescent="0.2">
      <c r="A106" s="40">
        <v>25905</v>
      </c>
      <c r="B106" s="40" t="s">
        <v>110</v>
      </c>
      <c r="C106" s="40" t="s">
        <v>1019</v>
      </c>
      <c r="D106" s="41">
        <v>45869.661817</v>
      </c>
      <c r="E106" s="42">
        <v>0</v>
      </c>
      <c r="F106" s="42">
        <v>295049962</v>
      </c>
      <c r="G106" s="42">
        <v>309717194</v>
      </c>
      <c r="H106" s="42">
        <v>317415889</v>
      </c>
      <c r="I106" s="43">
        <v>2.4899999999999999E-2</v>
      </c>
      <c r="J106" s="44">
        <v>0</v>
      </c>
      <c r="K106" s="44">
        <v>0</v>
      </c>
      <c r="L106" s="44">
        <v>0</v>
      </c>
      <c r="M106" s="43">
        <v>2.4899999999999999E-2</v>
      </c>
      <c r="N106" s="42">
        <v>0</v>
      </c>
      <c r="O106" s="42">
        <v>0</v>
      </c>
      <c r="P106" s="42">
        <v>302384071</v>
      </c>
      <c r="Q106" s="43">
        <v>0.625</v>
      </c>
      <c r="R106" s="43">
        <v>0.625</v>
      </c>
      <c r="S106" s="43">
        <v>0.63219999999999998</v>
      </c>
      <c r="T106" s="43">
        <v>0.56889999999999996</v>
      </c>
      <c r="U106" s="43">
        <v>0.625</v>
      </c>
    </row>
    <row r="107" spans="1:21" ht="14.1" customHeight="1" x14ac:dyDescent="0.2">
      <c r="A107" s="40">
        <v>25906</v>
      </c>
      <c r="B107" s="40" t="s">
        <v>111</v>
      </c>
      <c r="C107" s="40" t="s">
        <v>1019</v>
      </c>
      <c r="D107" s="41">
        <v>45868.790475000002</v>
      </c>
      <c r="E107" s="42">
        <v>0</v>
      </c>
      <c r="F107" s="42">
        <v>82543163</v>
      </c>
      <c r="G107" s="42">
        <v>78542299</v>
      </c>
      <c r="H107" s="42">
        <v>86606419</v>
      </c>
      <c r="I107" s="43">
        <v>0.1027</v>
      </c>
      <c r="J107" s="44">
        <v>0</v>
      </c>
      <c r="K107" s="44">
        <v>0</v>
      </c>
      <c r="L107" s="44">
        <v>0</v>
      </c>
      <c r="M107" s="43">
        <v>0.1027</v>
      </c>
      <c r="N107" s="42">
        <v>0</v>
      </c>
      <c r="O107" s="42">
        <v>0</v>
      </c>
      <c r="P107" s="42">
        <v>91018061</v>
      </c>
      <c r="Q107" s="43">
        <v>0.64459999999999995</v>
      </c>
      <c r="R107" s="43">
        <v>0.59909999999999997</v>
      </c>
      <c r="S107" s="43">
        <v>0.63219999999999998</v>
      </c>
      <c r="T107" s="43">
        <v>0.56889999999999996</v>
      </c>
      <c r="U107" s="43">
        <v>0.59909999999999997</v>
      </c>
    </row>
    <row r="108" spans="1:21" ht="14.1" customHeight="1" x14ac:dyDescent="0.2">
      <c r="A108" s="40">
        <v>25908</v>
      </c>
      <c r="B108" s="40" t="s">
        <v>112</v>
      </c>
      <c r="C108" s="40" t="s">
        <v>1019</v>
      </c>
      <c r="D108" s="41">
        <v>45869.665799000002</v>
      </c>
      <c r="E108" s="42">
        <v>0</v>
      </c>
      <c r="F108" s="42">
        <v>168632654</v>
      </c>
      <c r="G108" s="42">
        <v>180452568</v>
      </c>
      <c r="H108" s="42">
        <v>193886658</v>
      </c>
      <c r="I108" s="43">
        <v>7.4399999999999994E-2</v>
      </c>
      <c r="J108" s="44">
        <v>0</v>
      </c>
      <c r="K108" s="44">
        <v>0</v>
      </c>
      <c r="L108" s="44">
        <v>0</v>
      </c>
      <c r="M108" s="43">
        <v>7.4399999999999994E-2</v>
      </c>
      <c r="N108" s="42">
        <v>0</v>
      </c>
      <c r="O108" s="42">
        <v>0</v>
      </c>
      <c r="P108" s="42">
        <v>181186791</v>
      </c>
      <c r="Q108" s="43">
        <v>0.6169</v>
      </c>
      <c r="R108" s="43">
        <v>0.58850000000000002</v>
      </c>
      <c r="S108" s="43">
        <v>0.63219999999999998</v>
      </c>
      <c r="T108" s="43">
        <v>0.56889999999999996</v>
      </c>
      <c r="U108" s="43">
        <v>0.58850000000000002</v>
      </c>
    </row>
    <row r="109" spans="1:21" ht="14.1" customHeight="1" x14ac:dyDescent="0.2">
      <c r="A109" s="40">
        <v>25909</v>
      </c>
      <c r="B109" s="40" t="s">
        <v>113</v>
      </c>
      <c r="C109" s="40" t="s">
        <v>1019</v>
      </c>
      <c r="D109" s="41">
        <v>45867.455058</v>
      </c>
      <c r="E109" s="42">
        <v>0</v>
      </c>
      <c r="F109" s="42">
        <v>441563422</v>
      </c>
      <c r="G109" s="42">
        <v>495361558</v>
      </c>
      <c r="H109" s="42">
        <v>454958180</v>
      </c>
      <c r="I109" s="43">
        <v>-8.1600000000000006E-2</v>
      </c>
      <c r="J109" s="44">
        <v>0</v>
      </c>
      <c r="K109" s="44">
        <v>0</v>
      </c>
      <c r="L109" s="44">
        <v>0</v>
      </c>
      <c r="M109" s="43">
        <v>-8.1600000000000006E-2</v>
      </c>
      <c r="N109" s="42">
        <v>0</v>
      </c>
      <c r="O109" s="42">
        <v>0</v>
      </c>
      <c r="P109" s="42">
        <v>405548003</v>
      </c>
      <c r="Q109" s="43">
        <v>0.6542</v>
      </c>
      <c r="R109" s="43">
        <v>0.6542</v>
      </c>
      <c r="S109" s="43">
        <v>0.63219999999999998</v>
      </c>
      <c r="T109" s="43">
        <v>0.56889999999999996</v>
      </c>
      <c r="U109" s="43">
        <v>0.63219999999999998</v>
      </c>
    </row>
    <row r="110" spans="1:21" ht="14.1" customHeight="1" x14ac:dyDescent="0.2">
      <c r="A110" s="40">
        <v>26901</v>
      </c>
      <c r="B110" s="40" t="s">
        <v>114</v>
      </c>
      <c r="C110" s="40" t="s">
        <v>1019</v>
      </c>
      <c r="D110" s="41">
        <v>45866.674201000002</v>
      </c>
      <c r="E110" s="42">
        <v>0</v>
      </c>
      <c r="F110" s="42">
        <v>2814156223</v>
      </c>
      <c r="G110" s="42">
        <v>2915002503</v>
      </c>
      <c r="H110" s="42">
        <v>2955990344</v>
      </c>
      <c r="I110" s="43">
        <v>1.41E-2</v>
      </c>
      <c r="J110" s="44">
        <v>0</v>
      </c>
      <c r="K110" s="44">
        <v>0</v>
      </c>
      <c r="L110" s="44">
        <v>0</v>
      </c>
      <c r="M110" s="43">
        <v>1.41E-2</v>
      </c>
      <c r="N110" s="42">
        <v>0</v>
      </c>
      <c r="O110" s="42">
        <v>0</v>
      </c>
      <c r="P110" s="42">
        <v>2853726065</v>
      </c>
      <c r="Q110" s="43">
        <v>0.6169</v>
      </c>
      <c r="R110" s="43">
        <v>0.6169</v>
      </c>
      <c r="S110" s="43">
        <v>0.63219999999999998</v>
      </c>
      <c r="T110" s="43">
        <v>0.56889999999999996</v>
      </c>
      <c r="U110" s="43">
        <v>0.6169</v>
      </c>
    </row>
    <row r="111" spans="1:21" ht="14.1" customHeight="1" x14ac:dyDescent="0.2">
      <c r="A111" s="40">
        <v>26902</v>
      </c>
      <c r="B111" s="40" t="s">
        <v>115</v>
      </c>
      <c r="C111" s="40" t="s">
        <v>1019</v>
      </c>
      <c r="D111" s="41">
        <v>45869.809976999997</v>
      </c>
      <c r="E111" s="42">
        <v>0</v>
      </c>
      <c r="F111" s="42">
        <v>569566640</v>
      </c>
      <c r="G111" s="42">
        <v>558411965</v>
      </c>
      <c r="H111" s="42">
        <v>550082613</v>
      </c>
      <c r="I111" s="43">
        <v>-1.49E-2</v>
      </c>
      <c r="J111" s="44">
        <v>0</v>
      </c>
      <c r="K111" s="44">
        <v>0</v>
      </c>
      <c r="L111" s="44">
        <v>0</v>
      </c>
      <c r="M111" s="43">
        <v>-1.49E-2</v>
      </c>
      <c r="N111" s="42">
        <v>0</v>
      </c>
      <c r="O111" s="42">
        <v>0</v>
      </c>
      <c r="P111" s="42">
        <v>561070903</v>
      </c>
      <c r="Q111" s="43">
        <v>0.6169</v>
      </c>
      <c r="R111" s="43">
        <v>0.6169</v>
      </c>
      <c r="S111" s="43">
        <v>0.63219999999999998</v>
      </c>
      <c r="T111" s="43">
        <v>0.56889999999999996</v>
      </c>
      <c r="U111" s="43">
        <v>0.6169</v>
      </c>
    </row>
    <row r="112" spans="1:21" ht="14.1" customHeight="1" x14ac:dyDescent="0.2">
      <c r="A112" s="40">
        <v>26903</v>
      </c>
      <c r="B112" s="40" t="s">
        <v>116</v>
      </c>
      <c r="C112" s="40" t="s">
        <v>1019</v>
      </c>
      <c r="D112" s="41">
        <v>45868.767210999998</v>
      </c>
      <c r="E112" s="42">
        <v>0</v>
      </c>
      <c r="F112" s="42">
        <v>524203161</v>
      </c>
      <c r="G112" s="42">
        <v>544288053</v>
      </c>
      <c r="H112" s="42">
        <v>504745959</v>
      </c>
      <c r="I112" s="43">
        <v>-7.2599999999999998E-2</v>
      </c>
      <c r="J112" s="44">
        <v>0</v>
      </c>
      <c r="K112" s="44">
        <v>0</v>
      </c>
      <c r="L112" s="44">
        <v>0</v>
      </c>
      <c r="M112" s="43">
        <v>-7.2599999999999998E-2</v>
      </c>
      <c r="N112" s="42">
        <v>0</v>
      </c>
      <c r="O112" s="42">
        <v>0</v>
      </c>
      <c r="P112" s="42">
        <v>486120218</v>
      </c>
      <c r="Q112" s="43">
        <v>0.6169</v>
      </c>
      <c r="R112" s="43">
        <v>0.6169</v>
      </c>
      <c r="S112" s="43">
        <v>0.63219999999999998</v>
      </c>
      <c r="T112" s="43">
        <v>0.56889999999999996</v>
      </c>
      <c r="U112" s="43">
        <v>0.6169</v>
      </c>
    </row>
    <row r="113" spans="1:21" ht="14.1" customHeight="1" x14ac:dyDescent="0.2">
      <c r="A113" s="40">
        <v>27903</v>
      </c>
      <c r="B113" s="40" t="s">
        <v>117</v>
      </c>
      <c r="C113" s="40" t="s">
        <v>1019</v>
      </c>
      <c r="D113" s="41">
        <v>45870.648934999997</v>
      </c>
      <c r="E113" s="42">
        <v>0</v>
      </c>
      <c r="F113" s="42">
        <v>5366339781</v>
      </c>
      <c r="G113" s="42">
        <v>4829612239</v>
      </c>
      <c r="H113" s="42">
        <v>4956955571</v>
      </c>
      <c r="I113" s="43">
        <v>2.64E-2</v>
      </c>
      <c r="J113" s="44">
        <v>0</v>
      </c>
      <c r="K113" s="44">
        <v>0</v>
      </c>
      <c r="L113" s="44">
        <v>0</v>
      </c>
      <c r="M113" s="43">
        <v>2.64E-2</v>
      </c>
      <c r="N113" s="42">
        <v>0</v>
      </c>
      <c r="O113" s="42">
        <v>0</v>
      </c>
      <c r="P113" s="42">
        <v>5507835113</v>
      </c>
      <c r="Q113" s="43">
        <v>0.6169</v>
      </c>
      <c r="R113" s="43">
        <v>0.61599999999999999</v>
      </c>
      <c r="S113" s="43">
        <v>0.63219999999999998</v>
      </c>
      <c r="T113" s="43">
        <v>0.56889999999999996</v>
      </c>
      <c r="U113" s="43">
        <v>0.61599999999999999</v>
      </c>
    </row>
    <row r="114" spans="1:21" ht="14.1" customHeight="1" x14ac:dyDescent="0.2">
      <c r="A114" s="40">
        <v>27904</v>
      </c>
      <c r="B114" s="40" t="s">
        <v>118</v>
      </c>
      <c r="C114" s="40" t="s">
        <v>1019</v>
      </c>
      <c r="D114" s="41">
        <v>45866.746308000002</v>
      </c>
      <c r="E114" s="42">
        <v>0</v>
      </c>
      <c r="F114" s="42">
        <v>7349665254</v>
      </c>
      <c r="G114" s="42">
        <v>8287669804</v>
      </c>
      <c r="H114" s="42">
        <v>8336729625</v>
      </c>
      <c r="I114" s="43">
        <v>5.8999999999999999E-3</v>
      </c>
      <c r="J114" s="44">
        <v>0</v>
      </c>
      <c r="K114" s="44">
        <v>0</v>
      </c>
      <c r="L114" s="44">
        <v>0</v>
      </c>
      <c r="M114" s="43">
        <v>5.8999999999999999E-3</v>
      </c>
      <c r="N114" s="42">
        <v>0</v>
      </c>
      <c r="O114" s="42">
        <v>0</v>
      </c>
      <c r="P114" s="42">
        <v>7393172448</v>
      </c>
      <c r="Q114" s="43">
        <v>0.6169</v>
      </c>
      <c r="R114" s="43">
        <v>0.6169</v>
      </c>
      <c r="S114" s="43">
        <v>0.63219999999999998</v>
      </c>
      <c r="T114" s="43">
        <v>0.56889999999999996</v>
      </c>
      <c r="U114" s="43">
        <v>0.6169</v>
      </c>
    </row>
    <row r="115" spans="1:21" ht="14.1" customHeight="1" x14ac:dyDescent="0.2">
      <c r="A115" s="40">
        <v>28902</v>
      </c>
      <c r="B115" s="40" t="s">
        <v>119</v>
      </c>
      <c r="C115" s="40" t="s">
        <v>1019</v>
      </c>
      <c r="D115" s="41">
        <v>45870.568692000001</v>
      </c>
      <c r="E115" s="42">
        <v>0</v>
      </c>
      <c r="F115" s="42">
        <v>3557805233</v>
      </c>
      <c r="G115" s="42">
        <v>3531288793</v>
      </c>
      <c r="H115" s="42">
        <v>3709449491</v>
      </c>
      <c r="I115" s="43">
        <v>5.0500000000000003E-2</v>
      </c>
      <c r="J115" s="44">
        <v>0</v>
      </c>
      <c r="K115" s="44">
        <v>0</v>
      </c>
      <c r="L115" s="44">
        <v>0</v>
      </c>
      <c r="M115" s="43">
        <v>5.0500000000000003E-2</v>
      </c>
      <c r="N115" s="42">
        <v>0</v>
      </c>
      <c r="O115" s="42">
        <v>0</v>
      </c>
      <c r="P115" s="42">
        <v>3737303739</v>
      </c>
      <c r="Q115" s="43">
        <v>0.6169</v>
      </c>
      <c r="R115" s="43">
        <v>0.60189999999999999</v>
      </c>
      <c r="S115" s="43">
        <v>0.63219999999999998</v>
      </c>
      <c r="T115" s="43">
        <v>0.56889999999999996</v>
      </c>
      <c r="U115" s="43">
        <v>0.60189999999999999</v>
      </c>
    </row>
    <row r="116" spans="1:21" ht="14.1" customHeight="1" x14ac:dyDescent="0.2">
      <c r="A116" s="40">
        <v>28903</v>
      </c>
      <c r="B116" s="40" t="s">
        <v>120</v>
      </c>
      <c r="C116" s="40" t="s">
        <v>1019</v>
      </c>
      <c r="D116" s="41">
        <v>45866.731516</v>
      </c>
      <c r="E116" s="42">
        <v>0</v>
      </c>
      <c r="F116" s="42">
        <v>816087773</v>
      </c>
      <c r="G116" s="42">
        <v>879154532</v>
      </c>
      <c r="H116" s="42">
        <v>837567492</v>
      </c>
      <c r="I116" s="43">
        <v>-4.7300000000000002E-2</v>
      </c>
      <c r="J116" s="44">
        <v>0</v>
      </c>
      <c r="K116" s="44">
        <v>0</v>
      </c>
      <c r="L116" s="44">
        <v>0</v>
      </c>
      <c r="M116" s="43">
        <v>-4.7300000000000002E-2</v>
      </c>
      <c r="N116" s="42">
        <v>0</v>
      </c>
      <c r="O116" s="42">
        <v>0</v>
      </c>
      <c r="P116" s="42">
        <v>777484008</v>
      </c>
      <c r="Q116" s="43">
        <v>0.6169</v>
      </c>
      <c r="R116" s="43">
        <v>0.6169</v>
      </c>
      <c r="S116" s="43">
        <v>0.63219999999999998</v>
      </c>
      <c r="T116" s="43">
        <v>0.56889999999999996</v>
      </c>
      <c r="U116" s="43">
        <v>0.6169</v>
      </c>
    </row>
    <row r="117" spans="1:21" ht="14.1" customHeight="1" x14ac:dyDescent="0.2">
      <c r="A117" s="40">
        <v>28906</v>
      </c>
      <c r="B117" s="40" t="s">
        <v>121</v>
      </c>
      <c r="C117" s="40" t="s">
        <v>1019</v>
      </c>
      <c r="D117" s="41">
        <v>45866.735127</v>
      </c>
      <c r="E117" s="42">
        <v>0</v>
      </c>
      <c r="F117" s="42">
        <v>257188743</v>
      </c>
      <c r="G117" s="42">
        <v>274681828</v>
      </c>
      <c r="H117" s="42">
        <v>258534749</v>
      </c>
      <c r="I117" s="43">
        <v>-5.8799999999999998E-2</v>
      </c>
      <c r="J117" s="44">
        <v>0</v>
      </c>
      <c r="K117" s="44">
        <v>0</v>
      </c>
      <c r="L117" s="44">
        <v>0</v>
      </c>
      <c r="M117" s="43">
        <v>-5.8799999999999998E-2</v>
      </c>
      <c r="N117" s="42">
        <v>0</v>
      </c>
      <c r="O117" s="42">
        <v>0</v>
      </c>
      <c r="P117" s="42">
        <v>242069989</v>
      </c>
      <c r="Q117" s="43">
        <v>0.61919999999999997</v>
      </c>
      <c r="R117" s="43">
        <v>0.61919999999999997</v>
      </c>
      <c r="S117" s="43">
        <v>0.63219999999999998</v>
      </c>
      <c r="T117" s="43">
        <v>0.56889999999999996</v>
      </c>
      <c r="U117" s="43">
        <v>0.61919999999999997</v>
      </c>
    </row>
    <row r="118" spans="1:21" ht="14.1" customHeight="1" x14ac:dyDescent="0.2">
      <c r="A118" s="40">
        <v>29901</v>
      </c>
      <c r="B118" s="40" t="s">
        <v>122</v>
      </c>
      <c r="C118" s="40" t="s">
        <v>1019</v>
      </c>
      <c r="D118" s="41">
        <v>45868.553124999999</v>
      </c>
      <c r="E118" s="42">
        <v>171338756</v>
      </c>
      <c r="F118" s="42">
        <v>4794435611</v>
      </c>
      <c r="G118" s="42">
        <v>4760488626</v>
      </c>
      <c r="H118" s="42">
        <v>4941000699</v>
      </c>
      <c r="I118" s="43">
        <v>3.7900000000000003E-2</v>
      </c>
      <c r="J118" s="44">
        <v>0</v>
      </c>
      <c r="K118" s="44">
        <v>0</v>
      </c>
      <c r="L118" s="44">
        <v>0</v>
      </c>
      <c r="M118" s="43">
        <v>3.7900000000000003E-2</v>
      </c>
      <c r="N118" s="42">
        <v>147645023</v>
      </c>
      <c r="O118" s="42">
        <v>-23693733</v>
      </c>
      <c r="P118" s="42">
        <v>4946044218</v>
      </c>
      <c r="Q118" s="43">
        <v>0.64610000000000001</v>
      </c>
      <c r="R118" s="43">
        <v>0.64190000000000003</v>
      </c>
      <c r="S118" s="43">
        <v>0.63219999999999998</v>
      </c>
      <c r="T118" s="43">
        <v>0.56889999999999996</v>
      </c>
      <c r="U118" s="43">
        <v>0.63219999999999998</v>
      </c>
    </row>
    <row r="119" spans="1:21" ht="14.1" customHeight="1" x14ac:dyDescent="0.2">
      <c r="A119" s="40">
        <v>30901</v>
      </c>
      <c r="B119" s="40" t="s">
        <v>123</v>
      </c>
      <c r="C119" s="40" t="s">
        <v>1019</v>
      </c>
      <c r="D119" s="41">
        <v>45868.557997999997</v>
      </c>
      <c r="E119" s="42">
        <v>0</v>
      </c>
      <c r="F119" s="42">
        <v>385876493</v>
      </c>
      <c r="G119" s="42">
        <v>401019061</v>
      </c>
      <c r="H119" s="42">
        <v>376978439</v>
      </c>
      <c r="I119" s="43">
        <v>-5.9900000000000002E-2</v>
      </c>
      <c r="J119" s="44">
        <v>0</v>
      </c>
      <c r="K119" s="44">
        <v>0</v>
      </c>
      <c r="L119" s="44">
        <v>0</v>
      </c>
      <c r="M119" s="43">
        <v>-5.9900000000000002E-2</v>
      </c>
      <c r="N119" s="42">
        <v>0</v>
      </c>
      <c r="O119" s="42">
        <v>0</v>
      </c>
      <c r="P119" s="42">
        <v>362743650</v>
      </c>
      <c r="Q119" s="43">
        <v>0.61919999999999997</v>
      </c>
      <c r="R119" s="43">
        <v>0.61919999999999997</v>
      </c>
      <c r="S119" s="43">
        <v>0.63219999999999998</v>
      </c>
      <c r="T119" s="43">
        <v>0.56889999999999996</v>
      </c>
      <c r="U119" s="43">
        <v>0.61919999999999997</v>
      </c>
    </row>
    <row r="120" spans="1:21" ht="14.1" customHeight="1" x14ac:dyDescent="0.2">
      <c r="A120" s="40">
        <v>30902</v>
      </c>
      <c r="B120" s="40" t="s">
        <v>124</v>
      </c>
      <c r="C120" s="40" t="s">
        <v>1019</v>
      </c>
      <c r="D120" s="41">
        <v>45868.615116000001</v>
      </c>
      <c r="E120" s="42">
        <v>0</v>
      </c>
      <c r="F120" s="42">
        <v>664984935</v>
      </c>
      <c r="G120" s="42">
        <v>712853103</v>
      </c>
      <c r="H120" s="42">
        <v>638631801</v>
      </c>
      <c r="I120" s="43">
        <v>-0.1041</v>
      </c>
      <c r="J120" s="44">
        <v>0</v>
      </c>
      <c r="K120" s="44">
        <v>0</v>
      </c>
      <c r="L120" s="44">
        <v>0</v>
      </c>
      <c r="M120" s="43">
        <v>-0.1041</v>
      </c>
      <c r="N120" s="42">
        <v>0</v>
      </c>
      <c r="O120" s="42">
        <v>0</v>
      </c>
      <c r="P120" s="42">
        <v>595747602</v>
      </c>
      <c r="Q120" s="43">
        <v>0.61919999999999997</v>
      </c>
      <c r="R120" s="43">
        <v>0.61919999999999997</v>
      </c>
      <c r="S120" s="43">
        <v>0.63219999999999998</v>
      </c>
      <c r="T120" s="43">
        <v>0.56889999999999996</v>
      </c>
      <c r="U120" s="43">
        <v>0.61919999999999997</v>
      </c>
    </row>
    <row r="121" spans="1:21" ht="14.1" customHeight="1" x14ac:dyDescent="0.2">
      <c r="A121" s="40">
        <v>30903</v>
      </c>
      <c r="B121" s="40" t="s">
        <v>125</v>
      </c>
      <c r="C121" s="40" t="s">
        <v>1019</v>
      </c>
      <c r="D121" s="41">
        <v>45870.512846999998</v>
      </c>
      <c r="E121" s="42">
        <v>0</v>
      </c>
      <c r="F121" s="42">
        <v>502317917</v>
      </c>
      <c r="G121" s="42">
        <v>518282143</v>
      </c>
      <c r="H121" s="42">
        <v>685139574</v>
      </c>
      <c r="I121" s="43">
        <v>0.32190000000000002</v>
      </c>
      <c r="J121" s="44">
        <v>0</v>
      </c>
      <c r="K121" s="44">
        <v>0</v>
      </c>
      <c r="L121" s="44">
        <v>0</v>
      </c>
      <c r="M121" s="43">
        <v>0.32190000000000002</v>
      </c>
      <c r="N121" s="42">
        <v>0</v>
      </c>
      <c r="O121" s="42">
        <v>0</v>
      </c>
      <c r="P121" s="42">
        <v>664035773</v>
      </c>
      <c r="Q121" s="43">
        <v>0.61919999999999997</v>
      </c>
      <c r="R121" s="43">
        <v>0.48010000000000003</v>
      </c>
      <c r="S121" s="43">
        <v>0.63219999999999998</v>
      </c>
      <c r="T121" s="43">
        <v>0.56889999999999996</v>
      </c>
      <c r="U121" s="43">
        <v>0.56889999999999996</v>
      </c>
    </row>
    <row r="122" spans="1:21" ht="14.1" customHeight="1" x14ac:dyDescent="0.2">
      <c r="A122" s="40">
        <v>30906</v>
      </c>
      <c r="B122" s="40" t="s">
        <v>126</v>
      </c>
      <c r="C122" s="40" t="s">
        <v>1019</v>
      </c>
      <c r="D122" s="41">
        <v>45866.691863</v>
      </c>
      <c r="E122" s="42">
        <v>0</v>
      </c>
      <c r="F122" s="42">
        <v>565712225</v>
      </c>
      <c r="G122" s="42">
        <v>585859451</v>
      </c>
      <c r="H122" s="42">
        <v>580244347</v>
      </c>
      <c r="I122" s="43">
        <v>-9.5999999999999992E-3</v>
      </c>
      <c r="J122" s="44">
        <v>0</v>
      </c>
      <c r="K122" s="44">
        <v>0</v>
      </c>
      <c r="L122" s="44">
        <v>0</v>
      </c>
      <c r="M122" s="43">
        <v>-9.5999999999999992E-3</v>
      </c>
      <c r="N122" s="42">
        <v>0</v>
      </c>
      <c r="O122" s="42">
        <v>0</v>
      </c>
      <c r="P122" s="42">
        <v>560290220</v>
      </c>
      <c r="Q122" s="43">
        <v>0.6169</v>
      </c>
      <c r="R122" s="43">
        <v>0.6169</v>
      </c>
      <c r="S122" s="43">
        <v>0.63219999999999998</v>
      </c>
      <c r="T122" s="43">
        <v>0.56889999999999996</v>
      </c>
      <c r="U122" s="43">
        <v>0.6169</v>
      </c>
    </row>
    <row r="123" spans="1:21" ht="14.1" customHeight="1" x14ac:dyDescent="0.2">
      <c r="A123" s="40">
        <v>31901</v>
      </c>
      <c r="B123" s="40" t="s">
        <v>127</v>
      </c>
      <c r="C123" s="40" t="s">
        <v>1019</v>
      </c>
      <c r="D123" s="41">
        <v>45869.752234</v>
      </c>
      <c r="E123" s="42">
        <v>0</v>
      </c>
      <c r="F123" s="42">
        <v>8227265568</v>
      </c>
      <c r="G123" s="42">
        <v>8565401027</v>
      </c>
      <c r="H123" s="42">
        <v>8429755528</v>
      </c>
      <c r="I123" s="43">
        <v>-1.5800000000000002E-2</v>
      </c>
      <c r="J123" s="44">
        <v>0</v>
      </c>
      <c r="K123" s="44">
        <v>0</v>
      </c>
      <c r="L123" s="44">
        <v>0</v>
      </c>
      <c r="M123" s="43">
        <v>-1.5800000000000002E-2</v>
      </c>
      <c r="N123" s="42">
        <v>0</v>
      </c>
      <c r="O123" s="42">
        <v>0</v>
      </c>
      <c r="P123" s="42">
        <v>8096974932</v>
      </c>
      <c r="Q123" s="43">
        <v>0.6169</v>
      </c>
      <c r="R123" s="43">
        <v>0.6169</v>
      </c>
      <c r="S123" s="43">
        <v>0.63219999999999998</v>
      </c>
      <c r="T123" s="43">
        <v>0.56889999999999996</v>
      </c>
      <c r="U123" s="43">
        <v>0.6169</v>
      </c>
    </row>
    <row r="124" spans="1:21" ht="14.1" customHeight="1" x14ac:dyDescent="0.2">
      <c r="A124" s="40">
        <v>31903</v>
      </c>
      <c r="B124" s="40" t="s">
        <v>128</v>
      </c>
      <c r="C124" s="40" t="s">
        <v>1019</v>
      </c>
      <c r="D124" s="41">
        <v>45869.790521000003</v>
      </c>
      <c r="E124" s="42">
        <v>0</v>
      </c>
      <c r="F124" s="42">
        <v>5005779291</v>
      </c>
      <c r="G124" s="42">
        <v>5211688134</v>
      </c>
      <c r="H124" s="42">
        <v>5124316306</v>
      </c>
      <c r="I124" s="43">
        <v>-1.6799999999999999E-2</v>
      </c>
      <c r="J124" s="44">
        <v>0</v>
      </c>
      <c r="K124" s="44">
        <v>0</v>
      </c>
      <c r="L124" s="44">
        <v>0</v>
      </c>
      <c r="M124" s="43">
        <v>-1.6799999999999999E-2</v>
      </c>
      <c r="N124" s="42">
        <v>0</v>
      </c>
      <c r="O124" s="42">
        <v>0</v>
      </c>
      <c r="P124" s="42">
        <v>4921859441</v>
      </c>
      <c r="Q124" s="43">
        <v>0.6169</v>
      </c>
      <c r="R124" s="43">
        <v>0.6169</v>
      </c>
      <c r="S124" s="43">
        <v>0.63219999999999998</v>
      </c>
      <c r="T124" s="43">
        <v>0.56889999999999996</v>
      </c>
      <c r="U124" s="43">
        <v>0.6169</v>
      </c>
    </row>
    <row r="125" spans="1:21" ht="14.1" customHeight="1" x14ac:dyDescent="0.2">
      <c r="A125" s="40">
        <v>31905</v>
      </c>
      <c r="B125" s="40" t="s">
        <v>129</v>
      </c>
      <c r="C125" s="40" t="s">
        <v>1019</v>
      </c>
      <c r="D125" s="41">
        <v>45869.794664000001</v>
      </c>
      <c r="E125" s="42">
        <v>0</v>
      </c>
      <c r="F125" s="42">
        <v>744399927</v>
      </c>
      <c r="G125" s="42">
        <v>777768880</v>
      </c>
      <c r="H125" s="42">
        <v>804527265</v>
      </c>
      <c r="I125" s="43">
        <v>3.44E-2</v>
      </c>
      <c r="J125" s="44">
        <v>0</v>
      </c>
      <c r="K125" s="44">
        <v>0</v>
      </c>
      <c r="L125" s="44">
        <v>0</v>
      </c>
      <c r="M125" s="43">
        <v>3.44E-2</v>
      </c>
      <c r="N125" s="42">
        <v>0</v>
      </c>
      <c r="O125" s="42">
        <v>0</v>
      </c>
      <c r="P125" s="42">
        <v>770010285</v>
      </c>
      <c r="Q125" s="43">
        <v>0.6169</v>
      </c>
      <c r="R125" s="43">
        <v>0.61119999999999997</v>
      </c>
      <c r="S125" s="43">
        <v>0.63219999999999998</v>
      </c>
      <c r="T125" s="43">
        <v>0.56889999999999996</v>
      </c>
      <c r="U125" s="43">
        <v>0.61119999999999997</v>
      </c>
    </row>
    <row r="126" spans="1:21" ht="14.1" customHeight="1" x14ac:dyDescent="0.2">
      <c r="A126" s="40">
        <v>31906</v>
      </c>
      <c r="B126" s="40" t="s">
        <v>130</v>
      </c>
      <c r="C126" s="40" t="s">
        <v>1019</v>
      </c>
      <c r="D126" s="41">
        <v>45866.720995000003</v>
      </c>
      <c r="E126" s="42">
        <v>0</v>
      </c>
      <c r="F126" s="42">
        <v>3323382996</v>
      </c>
      <c r="G126" s="42">
        <v>3638230048</v>
      </c>
      <c r="H126" s="42">
        <v>3536964376</v>
      </c>
      <c r="I126" s="43">
        <v>-2.7799999999999998E-2</v>
      </c>
      <c r="J126" s="44">
        <v>0</v>
      </c>
      <c r="K126" s="44">
        <v>0</v>
      </c>
      <c r="L126" s="44">
        <v>0</v>
      </c>
      <c r="M126" s="43">
        <v>-2.7799999999999998E-2</v>
      </c>
      <c r="N126" s="42">
        <v>0</v>
      </c>
      <c r="O126" s="42">
        <v>0</v>
      </c>
      <c r="P126" s="42">
        <v>3230880706</v>
      </c>
      <c r="Q126" s="43">
        <v>0.6169</v>
      </c>
      <c r="R126" s="43">
        <v>0.6169</v>
      </c>
      <c r="S126" s="43">
        <v>0.63219999999999998</v>
      </c>
      <c r="T126" s="43">
        <v>0.56889999999999996</v>
      </c>
      <c r="U126" s="43">
        <v>0.6169</v>
      </c>
    </row>
    <row r="127" spans="1:21" ht="14.1" customHeight="1" x14ac:dyDescent="0.2">
      <c r="A127" s="40">
        <v>31909</v>
      </c>
      <c r="B127" s="40" t="s">
        <v>131</v>
      </c>
      <c r="C127" s="40" t="s">
        <v>1019</v>
      </c>
      <c r="D127" s="41">
        <v>45867.820926</v>
      </c>
      <c r="E127" s="42">
        <v>0</v>
      </c>
      <c r="F127" s="42">
        <v>6528673841</v>
      </c>
      <c r="G127" s="42">
        <v>6680187532</v>
      </c>
      <c r="H127" s="42">
        <v>7284404455</v>
      </c>
      <c r="I127" s="43">
        <v>9.0399999999999994E-2</v>
      </c>
      <c r="J127" s="44">
        <v>0</v>
      </c>
      <c r="K127" s="44">
        <v>0</v>
      </c>
      <c r="L127" s="44">
        <v>0</v>
      </c>
      <c r="M127" s="43">
        <v>9.0399999999999994E-2</v>
      </c>
      <c r="N127" s="42">
        <v>0</v>
      </c>
      <c r="O127" s="42">
        <v>0</v>
      </c>
      <c r="P127" s="42">
        <v>7119186488</v>
      </c>
      <c r="Q127" s="43">
        <v>0.6169</v>
      </c>
      <c r="R127" s="43">
        <v>0.57979999999999998</v>
      </c>
      <c r="S127" s="43">
        <v>0.63219999999999998</v>
      </c>
      <c r="T127" s="43">
        <v>0.56889999999999996</v>
      </c>
      <c r="U127" s="43">
        <v>0.57979999999999998</v>
      </c>
    </row>
    <row r="128" spans="1:21" ht="14.1" customHeight="1" x14ac:dyDescent="0.2">
      <c r="A128" s="40">
        <v>31911</v>
      </c>
      <c r="B128" s="40" t="s">
        <v>132</v>
      </c>
      <c r="C128" s="40" t="s">
        <v>1019</v>
      </c>
      <c r="D128" s="41">
        <v>45866.742279999999</v>
      </c>
      <c r="E128" s="42">
        <v>0</v>
      </c>
      <c r="F128" s="42">
        <v>455211668</v>
      </c>
      <c r="G128" s="42">
        <v>483130139</v>
      </c>
      <c r="H128" s="42">
        <v>482592390</v>
      </c>
      <c r="I128" s="43">
        <v>-1.1000000000000001E-3</v>
      </c>
      <c r="J128" s="44">
        <v>0</v>
      </c>
      <c r="K128" s="44">
        <v>0</v>
      </c>
      <c r="L128" s="44">
        <v>0</v>
      </c>
      <c r="M128" s="43">
        <v>-1.1000000000000001E-3</v>
      </c>
      <c r="N128" s="42">
        <v>0</v>
      </c>
      <c r="O128" s="42">
        <v>0</v>
      </c>
      <c r="P128" s="42">
        <v>454704994</v>
      </c>
      <c r="Q128" s="43">
        <v>0.6169</v>
      </c>
      <c r="R128" s="43">
        <v>0.6169</v>
      </c>
      <c r="S128" s="43">
        <v>0.63219999999999998</v>
      </c>
      <c r="T128" s="43">
        <v>0.56889999999999996</v>
      </c>
      <c r="U128" s="43">
        <v>0.6169</v>
      </c>
    </row>
    <row r="129" spans="1:21" ht="14.1" customHeight="1" x14ac:dyDescent="0.2">
      <c r="A129" s="40">
        <v>31912</v>
      </c>
      <c r="B129" s="40" t="s">
        <v>133</v>
      </c>
      <c r="C129" s="40" t="s">
        <v>1019</v>
      </c>
      <c r="D129" s="41">
        <v>45867.817268999999</v>
      </c>
      <c r="E129" s="42">
        <v>0</v>
      </c>
      <c r="F129" s="42">
        <v>1622515935</v>
      </c>
      <c r="G129" s="42">
        <v>1688520185</v>
      </c>
      <c r="H129" s="42">
        <v>1691262133</v>
      </c>
      <c r="I129" s="43">
        <v>1.6000000000000001E-3</v>
      </c>
      <c r="J129" s="44">
        <v>0</v>
      </c>
      <c r="K129" s="44">
        <v>0</v>
      </c>
      <c r="L129" s="44">
        <v>0</v>
      </c>
      <c r="M129" s="43">
        <v>1.6000000000000001E-3</v>
      </c>
      <c r="N129" s="42">
        <v>0</v>
      </c>
      <c r="O129" s="42">
        <v>0</v>
      </c>
      <c r="P129" s="42">
        <v>1625150700</v>
      </c>
      <c r="Q129" s="43">
        <v>0.6169</v>
      </c>
      <c r="R129" s="43">
        <v>0.6169</v>
      </c>
      <c r="S129" s="43">
        <v>0.63219999999999998</v>
      </c>
      <c r="T129" s="43">
        <v>0.56889999999999996</v>
      </c>
      <c r="U129" s="43">
        <v>0.6169</v>
      </c>
    </row>
    <row r="130" spans="1:21" ht="14.1" customHeight="1" x14ac:dyDescent="0.2">
      <c r="A130" s="40">
        <v>31913</v>
      </c>
      <c r="B130" s="40" t="s">
        <v>134</v>
      </c>
      <c r="C130" s="40" t="s">
        <v>1019</v>
      </c>
      <c r="D130" s="41">
        <v>45869.809119999998</v>
      </c>
      <c r="E130" s="42">
        <v>0</v>
      </c>
      <c r="F130" s="42">
        <v>100037340</v>
      </c>
      <c r="G130" s="42">
        <v>101812633</v>
      </c>
      <c r="H130" s="42">
        <v>104699456</v>
      </c>
      <c r="I130" s="43">
        <v>2.8400000000000002E-2</v>
      </c>
      <c r="J130" s="44">
        <v>0</v>
      </c>
      <c r="K130" s="44">
        <v>0</v>
      </c>
      <c r="L130" s="44">
        <v>0</v>
      </c>
      <c r="M130" s="43">
        <v>2.8400000000000002E-2</v>
      </c>
      <c r="N130" s="42">
        <v>0</v>
      </c>
      <c r="O130" s="42">
        <v>0</v>
      </c>
      <c r="P130" s="42">
        <v>102873826</v>
      </c>
      <c r="Q130" s="43">
        <v>0.68089999999999995</v>
      </c>
      <c r="R130" s="43">
        <v>0.67859999999999998</v>
      </c>
      <c r="S130" s="43">
        <v>0.63219999999999998</v>
      </c>
      <c r="T130" s="43">
        <v>0.56889999999999996</v>
      </c>
      <c r="U130" s="43">
        <v>0.63219999999999998</v>
      </c>
    </row>
    <row r="131" spans="1:21" ht="14.1" customHeight="1" x14ac:dyDescent="0.2">
      <c r="A131" s="40">
        <v>31914</v>
      </c>
      <c r="B131" s="40" t="s">
        <v>135</v>
      </c>
      <c r="C131" s="40" t="s">
        <v>1019</v>
      </c>
      <c r="D131" s="41">
        <v>45862.819167000001</v>
      </c>
      <c r="E131" s="42">
        <v>0</v>
      </c>
      <c r="F131" s="42">
        <v>157897702</v>
      </c>
      <c r="G131" s="42">
        <v>163072278</v>
      </c>
      <c r="H131" s="42">
        <v>158611936</v>
      </c>
      <c r="I131" s="43">
        <v>-2.7400000000000001E-2</v>
      </c>
      <c r="J131" s="44">
        <v>0</v>
      </c>
      <c r="K131" s="44">
        <v>0</v>
      </c>
      <c r="L131" s="44">
        <v>0</v>
      </c>
      <c r="M131" s="43">
        <v>-2.7400000000000001E-2</v>
      </c>
      <c r="N131" s="42">
        <v>0</v>
      </c>
      <c r="O131" s="42">
        <v>0</v>
      </c>
      <c r="P131" s="42">
        <v>153578895</v>
      </c>
      <c r="Q131" s="43">
        <v>0.6169</v>
      </c>
      <c r="R131" s="43">
        <v>0.6169</v>
      </c>
      <c r="S131" s="43">
        <v>0.63219999999999998</v>
      </c>
      <c r="T131" s="43">
        <v>0.56889999999999996</v>
      </c>
      <c r="U131" s="43">
        <v>0.6169</v>
      </c>
    </row>
    <row r="132" spans="1:21" ht="14.1" customHeight="1" x14ac:dyDescent="0.2">
      <c r="A132" s="40">
        <v>32902</v>
      </c>
      <c r="B132" s="40" t="s">
        <v>136</v>
      </c>
      <c r="C132" s="40" t="s">
        <v>1019</v>
      </c>
      <c r="D132" s="41">
        <v>45867.820498000001</v>
      </c>
      <c r="E132" s="42">
        <v>0</v>
      </c>
      <c r="F132" s="42">
        <v>1260928181</v>
      </c>
      <c r="G132" s="42">
        <v>1295959327</v>
      </c>
      <c r="H132" s="42">
        <v>1233511060</v>
      </c>
      <c r="I132" s="43">
        <v>-4.82E-2</v>
      </c>
      <c r="J132" s="44">
        <v>0</v>
      </c>
      <c r="K132" s="44">
        <v>0</v>
      </c>
      <c r="L132" s="44">
        <v>0</v>
      </c>
      <c r="M132" s="43">
        <v>-4.82E-2</v>
      </c>
      <c r="N132" s="42">
        <v>0</v>
      </c>
      <c r="O132" s="42">
        <v>0</v>
      </c>
      <c r="P132" s="42">
        <v>1200167956</v>
      </c>
      <c r="Q132" s="43">
        <v>0.6169</v>
      </c>
      <c r="R132" s="43">
        <v>0.6169</v>
      </c>
      <c r="S132" s="43">
        <v>0.63219999999999998</v>
      </c>
      <c r="T132" s="43">
        <v>0.56889999999999996</v>
      </c>
      <c r="U132" s="43">
        <v>0.6169</v>
      </c>
    </row>
    <row r="133" spans="1:21" ht="14.1" customHeight="1" x14ac:dyDescent="0.2">
      <c r="A133" s="40">
        <v>33901</v>
      </c>
      <c r="B133" s="40" t="s">
        <v>137</v>
      </c>
      <c r="C133" s="40" t="s">
        <v>1019</v>
      </c>
      <c r="D133" s="41">
        <v>45868.622754999997</v>
      </c>
      <c r="E133" s="42">
        <v>0</v>
      </c>
      <c r="F133" s="42">
        <v>232073939</v>
      </c>
      <c r="G133" s="42">
        <v>227708647</v>
      </c>
      <c r="H133" s="42">
        <v>216908366</v>
      </c>
      <c r="I133" s="43">
        <v>-4.7399999999999998E-2</v>
      </c>
      <c r="J133" s="44">
        <v>19435000</v>
      </c>
      <c r="K133" s="44">
        <v>0</v>
      </c>
      <c r="L133" s="44">
        <v>19435000</v>
      </c>
      <c r="M133" s="43">
        <v>-0.12230000000000001</v>
      </c>
      <c r="N133" s="42">
        <v>0</v>
      </c>
      <c r="O133" s="42">
        <v>0</v>
      </c>
      <c r="P133" s="42">
        <v>221066611</v>
      </c>
      <c r="Q133" s="43">
        <v>0.6855</v>
      </c>
      <c r="R133" s="43">
        <v>0.6855</v>
      </c>
      <c r="S133" s="43">
        <v>0.63219999999999998</v>
      </c>
      <c r="T133" s="43">
        <v>0.56889999999999996</v>
      </c>
      <c r="U133" s="43">
        <v>0.63219999999999998</v>
      </c>
    </row>
    <row r="134" spans="1:21" ht="14.1" customHeight="1" x14ac:dyDescent="0.2">
      <c r="A134" s="40">
        <v>33902</v>
      </c>
      <c r="B134" s="40" t="s">
        <v>138</v>
      </c>
      <c r="C134" s="40" t="s">
        <v>1019</v>
      </c>
      <c r="D134" s="41">
        <v>45862.641516000003</v>
      </c>
      <c r="E134" s="42">
        <v>25515042</v>
      </c>
      <c r="F134" s="42">
        <v>653734121</v>
      </c>
      <c r="G134" s="42">
        <v>645012129</v>
      </c>
      <c r="H134" s="42">
        <v>582276421</v>
      </c>
      <c r="I134" s="43">
        <v>-9.7299999999999998E-2</v>
      </c>
      <c r="J134" s="44">
        <v>204028440</v>
      </c>
      <c r="K134" s="44">
        <v>0</v>
      </c>
      <c r="L134" s="44">
        <v>204028440</v>
      </c>
      <c r="M134" s="43">
        <v>-0.31419999999999998</v>
      </c>
      <c r="N134" s="42">
        <v>21495060</v>
      </c>
      <c r="O134" s="42">
        <v>-4019982</v>
      </c>
      <c r="P134" s="42">
        <v>588611771</v>
      </c>
      <c r="Q134" s="43">
        <v>0.6855</v>
      </c>
      <c r="R134" s="43">
        <v>0.6855</v>
      </c>
      <c r="S134" s="43">
        <v>0.63219999999999998</v>
      </c>
      <c r="T134" s="43">
        <v>0.56889999999999996</v>
      </c>
      <c r="U134" s="43">
        <v>0.63219999999999998</v>
      </c>
    </row>
    <row r="135" spans="1:21" ht="14.1" customHeight="1" x14ac:dyDescent="0.2">
      <c r="A135" s="40">
        <v>33904</v>
      </c>
      <c r="B135" s="40" t="s">
        <v>139</v>
      </c>
      <c r="C135" s="40" t="s">
        <v>1019</v>
      </c>
      <c r="D135" s="41">
        <v>45870.389096999999</v>
      </c>
      <c r="E135" s="42">
        <v>3453288</v>
      </c>
      <c r="F135" s="42">
        <v>334029782</v>
      </c>
      <c r="G135" s="42">
        <v>332593512</v>
      </c>
      <c r="H135" s="42">
        <v>316906448</v>
      </c>
      <c r="I135" s="43">
        <v>-4.7199999999999999E-2</v>
      </c>
      <c r="J135" s="44">
        <v>0</v>
      </c>
      <c r="K135" s="44">
        <v>0</v>
      </c>
      <c r="L135" s="44">
        <v>0</v>
      </c>
      <c r="M135" s="43">
        <v>-4.7199999999999999E-2</v>
      </c>
      <c r="N135" s="42">
        <v>2321010</v>
      </c>
      <c r="O135" s="42">
        <v>-1132278</v>
      </c>
      <c r="P135" s="42">
        <v>317305574</v>
      </c>
      <c r="Q135" s="43">
        <v>0.6855</v>
      </c>
      <c r="R135" s="43">
        <v>0.6855</v>
      </c>
      <c r="S135" s="43">
        <v>0.63219999999999998</v>
      </c>
      <c r="T135" s="43">
        <v>0.56889999999999996</v>
      </c>
      <c r="U135" s="43">
        <v>0.63219999999999998</v>
      </c>
    </row>
    <row r="136" spans="1:21" ht="14.1" customHeight="1" x14ac:dyDescent="0.2">
      <c r="A136" s="40">
        <v>34901</v>
      </c>
      <c r="B136" s="40" t="s">
        <v>140</v>
      </c>
      <c r="C136" s="40" t="s">
        <v>1019</v>
      </c>
      <c r="D136" s="41">
        <v>45860.839768999998</v>
      </c>
      <c r="E136" s="42">
        <v>0</v>
      </c>
      <c r="F136" s="42">
        <v>635448930</v>
      </c>
      <c r="G136" s="42">
        <v>687243136</v>
      </c>
      <c r="H136" s="42">
        <v>637835924</v>
      </c>
      <c r="I136" s="43">
        <v>-7.1900000000000006E-2</v>
      </c>
      <c r="J136" s="44">
        <v>0</v>
      </c>
      <c r="K136" s="44">
        <v>0</v>
      </c>
      <c r="L136" s="44">
        <v>0</v>
      </c>
      <c r="M136" s="43">
        <v>-7.1900000000000006E-2</v>
      </c>
      <c r="N136" s="42">
        <v>0</v>
      </c>
      <c r="O136" s="42">
        <v>0</v>
      </c>
      <c r="P136" s="42">
        <v>589765302</v>
      </c>
      <c r="Q136" s="43">
        <v>0.62390000000000001</v>
      </c>
      <c r="R136" s="43">
        <v>0.62390000000000001</v>
      </c>
      <c r="S136" s="43">
        <v>0.63219999999999998</v>
      </c>
      <c r="T136" s="43">
        <v>0.56889999999999996</v>
      </c>
      <c r="U136" s="43">
        <v>0.62390000000000001</v>
      </c>
    </row>
    <row r="137" spans="1:21" ht="14.1" customHeight="1" x14ac:dyDescent="0.2">
      <c r="A137" s="40">
        <v>34902</v>
      </c>
      <c r="B137" s="40" t="s">
        <v>141</v>
      </c>
      <c r="C137" s="40" t="s">
        <v>1019</v>
      </c>
      <c r="D137" s="41">
        <v>45861.735521000002</v>
      </c>
      <c r="E137" s="42">
        <v>0</v>
      </c>
      <c r="F137" s="42">
        <v>148122477</v>
      </c>
      <c r="G137" s="42">
        <v>159038922</v>
      </c>
      <c r="H137" s="42">
        <v>145143422</v>
      </c>
      <c r="I137" s="43">
        <v>-8.7400000000000005E-2</v>
      </c>
      <c r="J137" s="44">
        <v>0</v>
      </c>
      <c r="K137" s="44">
        <v>0</v>
      </c>
      <c r="L137" s="44">
        <v>0</v>
      </c>
      <c r="M137" s="43">
        <v>-8.7400000000000005E-2</v>
      </c>
      <c r="N137" s="42">
        <v>0</v>
      </c>
      <c r="O137" s="42">
        <v>0</v>
      </c>
      <c r="P137" s="42">
        <v>135180765</v>
      </c>
      <c r="Q137" s="43">
        <v>0.6169</v>
      </c>
      <c r="R137" s="43">
        <v>0.6169</v>
      </c>
      <c r="S137" s="43">
        <v>0.63219999999999998</v>
      </c>
      <c r="T137" s="43">
        <v>0.56889999999999996</v>
      </c>
      <c r="U137" s="43">
        <v>0.6169</v>
      </c>
    </row>
    <row r="138" spans="1:21" ht="14.1" customHeight="1" x14ac:dyDescent="0.2">
      <c r="A138" s="40">
        <v>34903</v>
      </c>
      <c r="B138" s="40" t="s">
        <v>142</v>
      </c>
      <c r="C138" s="40" t="s">
        <v>1019</v>
      </c>
      <c r="D138" s="41">
        <v>45868.807268999997</v>
      </c>
      <c r="E138" s="42">
        <v>0</v>
      </c>
      <c r="F138" s="42">
        <v>291789243</v>
      </c>
      <c r="G138" s="42">
        <v>308692215</v>
      </c>
      <c r="H138" s="42">
        <v>353640239</v>
      </c>
      <c r="I138" s="43">
        <v>0.14560000000000001</v>
      </c>
      <c r="J138" s="44">
        <v>0</v>
      </c>
      <c r="K138" s="44">
        <v>0</v>
      </c>
      <c r="L138" s="44">
        <v>0</v>
      </c>
      <c r="M138" s="43">
        <v>0.14560000000000001</v>
      </c>
      <c r="N138" s="42">
        <v>0</v>
      </c>
      <c r="O138" s="42">
        <v>0</v>
      </c>
      <c r="P138" s="42">
        <v>334276061</v>
      </c>
      <c r="Q138" s="43">
        <v>0.63329999999999997</v>
      </c>
      <c r="R138" s="43">
        <v>0.56659999999999999</v>
      </c>
      <c r="S138" s="43">
        <v>0.63219999999999998</v>
      </c>
      <c r="T138" s="43">
        <v>0.56889999999999996</v>
      </c>
      <c r="U138" s="43">
        <v>0.56889999999999996</v>
      </c>
    </row>
    <row r="139" spans="1:21" ht="14.1" customHeight="1" x14ac:dyDescent="0.2">
      <c r="A139" s="40">
        <v>34905</v>
      </c>
      <c r="B139" s="40" t="s">
        <v>143</v>
      </c>
      <c r="C139" s="40" t="s">
        <v>1019</v>
      </c>
      <c r="D139" s="41">
        <v>45866.733912000003</v>
      </c>
      <c r="E139" s="42">
        <v>0</v>
      </c>
      <c r="F139" s="42">
        <v>466482854</v>
      </c>
      <c r="G139" s="42">
        <v>489282851</v>
      </c>
      <c r="H139" s="42">
        <v>481594562</v>
      </c>
      <c r="I139" s="43">
        <v>-1.5699999999999999E-2</v>
      </c>
      <c r="J139" s="44">
        <v>0</v>
      </c>
      <c r="K139" s="44">
        <v>0</v>
      </c>
      <c r="L139" s="44">
        <v>0</v>
      </c>
      <c r="M139" s="43">
        <v>-1.5699999999999999E-2</v>
      </c>
      <c r="N139" s="42">
        <v>0</v>
      </c>
      <c r="O139" s="42">
        <v>0</v>
      </c>
      <c r="P139" s="42">
        <v>459152830</v>
      </c>
      <c r="Q139" s="43">
        <v>0.6169</v>
      </c>
      <c r="R139" s="43">
        <v>0.6169</v>
      </c>
      <c r="S139" s="43">
        <v>0.63219999999999998</v>
      </c>
      <c r="T139" s="43">
        <v>0.56889999999999996</v>
      </c>
      <c r="U139" s="43">
        <v>0.6169</v>
      </c>
    </row>
    <row r="140" spans="1:21" ht="14.1" customHeight="1" x14ac:dyDescent="0.2">
      <c r="A140" s="40">
        <v>34906</v>
      </c>
      <c r="B140" s="40" t="s">
        <v>144</v>
      </c>
      <c r="C140" s="40" t="s">
        <v>1019</v>
      </c>
      <c r="D140" s="41">
        <v>45867.807500000003</v>
      </c>
      <c r="E140" s="42">
        <v>0</v>
      </c>
      <c r="F140" s="42">
        <v>40871302</v>
      </c>
      <c r="G140" s="42">
        <v>42996454</v>
      </c>
      <c r="H140" s="42">
        <v>41952063</v>
      </c>
      <c r="I140" s="43">
        <v>-2.4299999999999999E-2</v>
      </c>
      <c r="J140" s="44">
        <v>0</v>
      </c>
      <c r="K140" s="44">
        <v>0</v>
      </c>
      <c r="L140" s="44">
        <v>0</v>
      </c>
      <c r="M140" s="43">
        <v>-2.4299999999999999E-2</v>
      </c>
      <c r="N140" s="42">
        <v>0</v>
      </c>
      <c r="O140" s="42">
        <v>0</v>
      </c>
      <c r="P140" s="42">
        <v>39878531</v>
      </c>
      <c r="Q140" s="43">
        <v>0.61919999999999997</v>
      </c>
      <c r="R140" s="43">
        <v>0.61919999999999997</v>
      </c>
      <c r="S140" s="43">
        <v>0.63219999999999998</v>
      </c>
      <c r="T140" s="43">
        <v>0.56889999999999996</v>
      </c>
      <c r="U140" s="43">
        <v>0.61919999999999997</v>
      </c>
    </row>
    <row r="141" spans="1:21" ht="14.1" customHeight="1" x14ac:dyDescent="0.2">
      <c r="A141" s="40">
        <v>34907</v>
      </c>
      <c r="B141" s="40" t="s">
        <v>145</v>
      </c>
      <c r="C141" s="40" t="s">
        <v>1019</v>
      </c>
      <c r="D141" s="41">
        <v>45861.746829000003</v>
      </c>
      <c r="E141" s="42">
        <v>26978754</v>
      </c>
      <c r="F141" s="42">
        <v>593251322</v>
      </c>
      <c r="G141" s="42">
        <v>587213940</v>
      </c>
      <c r="H141" s="42">
        <v>611501249</v>
      </c>
      <c r="I141" s="43">
        <v>4.1399999999999999E-2</v>
      </c>
      <c r="J141" s="44">
        <v>0</v>
      </c>
      <c r="K141" s="44">
        <v>0</v>
      </c>
      <c r="L141" s="44">
        <v>0</v>
      </c>
      <c r="M141" s="43">
        <v>4.1399999999999999E-2</v>
      </c>
      <c r="N141" s="42">
        <v>19534284</v>
      </c>
      <c r="O141" s="42">
        <v>-7444470</v>
      </c>
      <c r="P141" s="42">
        <v>609228021</v>
      </c>
      <c r="Q141" s="43">
        <v>0.67159999999999997</v>
      </c>
      <c r="R141" s="43">
        <v>0.67030000000000001</v>
      </c>
      <c r="S141" s="43">
        <v>0.63219999999999998</v>
      </c>
      <c r="T141" s="43">
        <v>0.56889999999999996</v>
      </c>
      <c r="U141" s="43">
        <v>0.63219999999999998</v>
      </c>
    </row>
    <row r="142" spans="1:21" ht="14.1" customHeight="1" x14ac:dyDescent="0.2">
      <c r="A142" s="40">
        <v>34909</v>
      </c>
      <c r="B142" s="40" t="s">
        <v>146</v>
      </c>
      <c r="C142" s="40" t="s">
        <v>1019</v>
      </c>
      <c r="D142" s="41">
        <v>45867.547593000003</v>
      </c>
      <c r="E142" s="42">
        <v>0</v>
      </c>
      <c r="F142" s="42">
        <v>65082716</v>
      </c>
      <c r="G142" s="42">
        <v>70684083</v>
      </c>
      <c r="H142" s="42">
        <v>69824032</v>
      </c>
      <c r="I142" s="43">
        <v>-1.2200000000000001E-2</v>
      </c>
      <c r="J142" s="44">
        <v>0</v>
      </c>
      <c r="K142" s="44">
        <v>0</v>
      </c>
      <c r="L142" s="44">
        <v>0</v>
      </c>
      <c r="M142" s="43">
        <v>-1.2200000000000001E-2</v>
      </c>
      <c r="N142" s="42">
        <v>0</v>
      </c>
      <c r="O142" s="42">
        <v>0</v>
      </c>
      <c r="P142" s="42">
        <v>64290820</v>
      </c>
      <c r="Q142" s="43">
        <v>0.6169</v>
      </c>
      <c r="R142" s="43">
        <v>0.6169</v>
      </c>
      <c r="S142" s="43">
        <v>0.63219999999999998</v>
      </c>
      <c r="T142" s="43">
        <v>0.56889999999999996</v>
      </c>
      <c r="U142" s="43">
        <v>0.6169</v>
      </c>
    </row>
    <row r="143" spans="1:21" ht="14.1" customHeight="1" x14ac:dyDescent="0.2">
      <c r="A143" s="40">
        <v>35901</v>
      </c>
      <c r="B143" s="40" t="s">
        <v>147</v>
      </c>
      <c r="C143" s="40" t="s">
        <v>1019</v>
      </c>
      <c r="D143" s="41">
        <v>45868.621481000002</v>
      </c>
      <c r="E143" s="42">
        <v>0</v>
      </c>
      <c r="F143" s="42">
        <v>568448896</v>
      </c>
      <c r="G143" s="42">
        <v>573830379</v>
      </c>
      <c r="H143" s="42">
        <v>635403615</v>
      </c>
      <c r="I143" s="43">
        <v>0.10730000000000001</v>
      </c>
      <c r="J143" s="44">
        <v>0</v>
      </c>
      <c r="K143" s="44">
        <v>0</v>
      </c>
      <c r="L143" s="44">
        <v>0</v>
      </c>
      <c r="M143" s="43">
        <v>0.10730000000000001</v>
      </c>
      <c r="N143" s="42">
        <v>0</v>
      </c>
      <c r="O143" s="42">
        <v>0</v>
      </c>
      <c r="P143" s="42">
        <v>629444687</v>
      </c>
      <c r="Q143" s="43">
        <v>0.62090000000000001</v>
      </c>
      <c r="R143" s="43">
        <v>0.57469999999999999</v>
      </c>
      <c r="S143" s="43">
        <v>0.63219999999999998</v>
      </c>
      <c r="T143" s="43">
        <v>0.56889999999999996</v>
      </c>
      <c r="U143" s="43">
        <v>0.57469999999999999</v>
      </c>
    </row>
    <row r="144" spans="1:21" ht="14.1" customHeight="1" x14ac:dyDescent="0.2">
      <c r="A144" s="40">
        <v>35902</v>
      </c>
      <c r="B144" s="40" t="s">
        <v>148</v>
      </c>
      <c r="C144" s="40" t="s">
        <v>1019</v>
      </c>
      <c r="D144" s="41">
        <v>45868.809711000002</v>
      </c>
      <c r="E144" s="42">
        <v>0</v>
      </c>
      <c r="F144" s="42">
        <v>102244453</v>
      </c>
      <c r="G144" s="42">
        <v>107097198</v>
      </c>
      <c r="H144" s="42">
        <v>126162689</v>
      </c>
      <c r="I144" s="43">
        <v>0.17799999999999999</v>
      </c>
      <c r="J144" s="44">
        <v>0</v>
      </c>
      <c r="K144" s="44">
        <v>0</v>
      </c>
      <c r="L144" s="44">
        <v>0</v>
      </c>
      <c r="M144" s="43">
        <v>0.17799999999999999</v>
      </c>
      <c r="N144" s="42">
        <v>0</v>
      </c>
      <c r="O144" s="42">
        <v>0</v>
      </c>
      <c r="P144" s="42">
        <v>120446056</v>
      </c>
      <c r="Q144" s="43">
        <v>0.67610000000000003</v>
      </c>
      <c r="R144" s="43">
        <v>0.58819999999999995</v>
      </c>
      <c r="S144" s="43">
        <v>0.63219999999999998</v>
      </c>
      <c r="T144" s="43">
        <v>0.56889999999999996</v>
      </c>
      <c r="U144" s="43">
        <v>0.58819999999999995</v>
      </c>
    </row>
    <row r="145" spans="1:21" ht="14.1" customHeight="1" x14ac:dyDescent="0.2">
      <c r="A145" s="40">
        <v>35903</v>
      </c>
      <c r="B145" s="40" t="s">
        <v>149</v>
      </c>
      <c r="C145" s="40" t="s">
        <v>1019</v>
      </c>
      <c r="D145" s="41">
        <v>45862.836019000002</v>
      </c>
      <c r="E145" s="42">
        <v>0</v>
      </c>
      <c r="F145" s="42">
        <v>87064085</v>
      </c>
      <c r="G145" s="42">
        <v>97011736</v>
      </c>
      <c r="H145" s="42">
        <v>95836894</v>
      </c>
      <c r="I145" s="43">
        <v>-1.21E-2</v>
      </c>
      <c r="J145" s="44">
        <v>0</v>
      </c>
      <c r="K145" s="44">
        <v>0</v>
      </c>
      <c r="L145" s="44">
        <v>0</v>
      </c>
      <c r="M145" s="43">
        <v>-1.21E-2</v>
      </c>
      <c r="N145" s="42">
        <v>0</v>
      </c>
      <c r="O145" s="42">
        <v>0</v>
      </c>
      <c r="P145" s="42">
        <v>86009712</v>
      </c>
      <c r="Q145" s="43">
        <v>0.67249999999999999</v>
      </c>
      <c r="R145" s="43">
        <v>0.67249999999999999</v>
      </c>
      <c r="S145" s="43">
        <v>0.63219999999999998</v>
      </c>
      <c r="T145" s="43">
        <v>0.56889999999999996</v>
      </c>
      <c r="U145" s="43">
        <v>0.63219999999999998</v>
      </c>
    </row>
    <row r="146" spans="1:21" ht="14.1" customHeight="1" x14ac:dyDescent="0.2">
      <c r="A146" s="40">
        <v>36901</v>
      </c>
      <c r="B146" s="40" t="s">
        <v>150</v>
      </c>
      <c r="C146" s="40" t="s">
        <v>1019</v>
      </c>
      <c r="D146" s="41">
        <v>45868.522662000003</v>
      </c>
      <c r="E146" s="42">
        <v>89401110</v>
      </c>
      <c r="F146" s="42">
        <v>945224645</v>
      </c>
      <c r="G146" s="42">
        <v>918711086</v>
      </c>
      <c r="H146" s="42">
        <v>873938873</v>
      </c>
      <c r="I146" s="43">
        <v>-4.87E-2</v>
      </c>
      <c r="J146" s="44">
        <v>0</v>
      </c>
      <c r="K146" s="44">
        <v>0</v>
      </c>
      <c r="L146" s="44">
        <v>0</v>
      </c>
      <c r="M146" s="43">
        <v>-4.87E-2</v>
      </c>
      <c r="N146" s="42">
        <v>72008100</v>
      </c>
      <c r="O146" s="42">
        <v>-17393010</v>
      </c>
      <c r="P146" s="42">
        <v>886124167</v>
      </c>
      <c r="Q146" s="43">
        <v>0.6169</v>
      </c>
      <c r="R146" s="43">
        <v>0.6169</v>
      </c>
      <c r="S146" s="43">
        <v>0.63219999999999998</v>
      </c>
      <c r="T146" s="43">
        <v>0.56889999999999996</v>
      </c>
      <c r="U146" s="43">
        <v>0.6169</v>
      </c>
    </row>
    <row r="147" spans="1:21" ht="14.1" customHeight="1" x14ac:dyDescent="0.2">
      <c r="A147" s="40">
        <v>36902</v>
      </c>
      <c r="B147" s="40" t="s">
        <v>151</v>
      </c>
      <c r="C147" s="40" t="s">
        <v>1019</v>
      </c>
      <c r="D147" s="41">
        <v>45860.840764</v>
      </c>
      <c r="E147" s="42">
        <v>596618700</v>
      </c>
      <c r="F147" s="42">
        <v>13394657949</v>
      </c>
      <c r="G147" s="42">
        <v>13074309022</v>
      </c>
      <c r="H147" s="42">
        <v>13984254939</v>
      </c>
      <c r="I147" s="43">
        <v>6.9599999999999995E-2</v>
      </c>
      <c r="J147" s="44">
        <v>404752191</v>
      </c>
      <c r="K147" s="44">
        <v>0</v>
      </c>
      <c r="L147" s="44">
        <v>404752191</v>
      </c>
      <c r="M147" s="43">
        <v>3.7499999999999999E-2</v>
      </c>
      <c r="N147" s="42">
        <v>654175643</v>
      </c>
      <c r="O147" s="42">
        <v>57556943</v>
      </c>
      <c r="P147" s="42">
        <v>14342932982</v>
      </c>
      <c r="Q147" s="43">
        <v>0.64300000000000002</v>
      </c>
      <c r="R147" s="43">
        <v>0.63400000000000001</v>
      </c>
      <c r="S147" s="43">
        <v>0.63219999999999998</v>
      </c>
      <c r="T147" s="43">
        <v>0.56889999999999996</v>
      </c>
      <c r="U147" s="43">
        <v>0.63219999999999998</v>
      </c>
    </row>
    <row r="148" spans="1:21" ht="14.1" customHeight="1" x14ac:dyDescent="0.2">
      <c r="A148" s="40">
        <v>36903</v>
      </c>
      <c r="B148" s="40" t="s">
        <v>152</v>
      </c>
      <c r="C148" s="40" t="s">
        <v>1019</v>
      </c>
      <c r="D148" s="41">
        <v>45866.675612999999</v>
      </c>
      <c r="E148" s="42">
        <v>46437180</v>
      </c>
      <c r="F148" s="42">
        <v>458182814</v>
      </c>
      <c r="G148" s="42">
        <v>448951566</v>
      </c>
      <c r="H148" s="42">
        <v>463904112</v>
      </c>
      <c r="I148" s="43">
        <v>3.3300000000000003E-2</v>
      </c>
      <c r="J148" s="44">
        <v>0</v>
      </c>
      <c r="K148" s="44">
        <v>0</v>
      </c>
      <c r="L148" s="44">
        <v>0</v>
      </c>
      <c r="M148" s="43">
        <v>3.3300000000000003E-2</v>
      </c>
      <c r="N148" s="42">
        <v>43068430</v>
      </c>
      <c r="O148" s="42">
        <v>-3368750</v>
      </c>
      <c r="P148" s="42">
        <v>468527449</v>
      </c>
      <c r="Q148" s="43">
        <v>0.6169</v>
      </c>
      <c r="R148" s="43">
        <v>0.6169</v>
      </c>
      <c r="S148" s="43">
        <v>0.63219999999999998</v>
      </c>
      <c r="T148" s="43">
        <v>0.56889999999999996</v>
      </c>
      <c r="U148" s="43">
        <v>0.6169</v>
      </c>
    </row>
    <row r="149" spans="1:21" ht="14.1" customHeight="1" x14ac:dyDescent="0.2">
      <c r="A149" s="40">
        <v>37901</v>
      </c>
      <c r="B149" s="40" t="s">
        <v>153</v>
      </c>
      <c r="C149" s="40" t="s">
        <v>1019</v>
      </c>
      <c r="D149" s="41">
        <v>45868.521968000001</v>
      </c>
      <c r="E149" s="42">
        <v>0</v>
      </c>
      <c r="F149" s="42">
        <v>214847848</v>
      </c>
      <c r="G149" s="42">
        <v>230642038</v>
      </c>
      <c r="H149" s="42">
        <v>219868549</v>
      </c>
      <c r="I149" s="43">
        <v>-4.6699999999999998E-2</v>
      </c>
      <c r="J149" s="44">
        <v>0</v>
      </c>
      <c r="K149" s="44">
        <v>0</v>
      </c>
      <c r="L149" s="44">
        <v>0</v>
      </c>
      <c r="M149" s="43">
        <v>-4.6699999999999998E-2</v>
      </c>
      <c r="N149" s="42">
        <v>0</v>
      </c>
      <c r="O149" s="42">
        <v>0</v>
      </c>
      <c r="P149" s="42">
        <v>204812119</v>
      </c>
      <c r="Q149" s="43">
        <v>0.6169</v>
      </c>
      <c r="R149" s="43">
        <v>0.6169</v>
      </c>
      <c r="S149" s="43">
        <v>0.63219999999999998</v>
      </c>
      <c r="T149" s="43">
        <v>0.56889999999999996</v>
      </c>
      <c r="U149" s="43">
        <v>0.6169</v>
      </c>
    </row>
    <row r="150" spans="1:21" ht="14.1" customHeight="1" x14ac:dyDescent="0.2">
      <c r="A150" s="40">
        <v>37904</v>
      </c>
      <c r="B150" s="40" t="s">
        <v>154</v>
      </c>
      <c r="C150" s="40" t="s">
        <v>1019</v>
      </c>
      <c r="D150" s="41">
        <v>45860.850486000003</v>
      </c>
      <c r="E150" s="42">
        <v>0</v>
      </c>
      <c r="F150" s="42">
        <v>1792503037</v>
      </c>
      <c r="G150" s="42">
        <v>1953125679</v>
      </c>
      <c r="H150" s="42">
        <v>1907322443</v>
      </c>
      <c r="I150" s="43">
        <v>-2.35E-2</v>
      </c>
      <c r="J150" s="44">
        <v>0</v>
      </c>
      <c r="K150" s="44">
        <v>0</v>
      </c>
      <c r="L150" s="44">
        <v>0</v>
      </c>
      <c r="M150" s="43">
        <v>-2.35E-2</v>
      </c>
      <c r="N150" s="42">
        <v>0</v>
      </c>
      <c r="O150" s="42">
        <v>0</v>
      </c>
      <c r="P150" s="42">
        <v>1750466603</v>
      </c>
      <c r="Q150" s="43">
        <v>0.6169</v>
      </c>
      <c r="R150" s="43">
        <v>0.6169</v>
      </c>
      <c r="S150" s="43">
        <v>0.63219999999999998</v>
      </c>
      <c r="T150" s="43">
        <v>0.56889999999999996</v>
      </c>
      <c r="U150" s="43">
        <v>0.6169</v>
      </c>
    </row>
    <row r="151" spans="1:21" ht="14.1" customHeight="1" x14ac:dyDescent="0.2">
      <c r="A151" s="40">
        <v>37907</v>
      </c>
      <c r="B151" s="40" t="s">
        <v>155</v>
      </c>
      <c r="C151" s="40" t="s">
        <v>1019</v>
      </c>
      <c r="D151" s="41">
        <v>45866.735752000001</v>
      </c>
      <c r="E151" s="42">
        <v>0</v>
      </c>
      <c r="F151" s="42">
        <v>610418113</v>
      </c>
      <c r="G151" s="42">
        <v>655208473</v>
      </c>
      <c r="H151" s="42">
        <v>623990647</v>
      </c>
      <c r="I151" s="43">
        <v>-4.7600000000000003E-2</v>
      </c>
      <c r="J151" s="44">
        <v>0</v>
      </c>
      <c r="K151" s="44">
        <v>0</v>
      </c>
      <c r="L151" s="44">
        <v>0</v>
      </c>
      <c r="M151" s="43">
        <v>-4.7600000000000003E-2</v>
      </c>
      <c r="N151" s="42">
        <v>0</v>
      </c>
      <c r="O151" s="42">
        <v>0</v>
      </c>
      <c r="P151" s="42">
        <v>581334352</v>
      </c>
      <c r="Q151" s="43">
        <v>0.6169</v>
      </c>
      <c r="R151" s="43">
        <v>0.6169</v>
      </c>
      <c r="S151" s="43">
        <v>0.63219999999999998</v>
      </c>
      <c r="T151" s="43">
        <v>0.56889999999999996</v>
      </c>
      <c r="U151" s="43">
        <v>0.6169</v>
      </c>
    </row>
    <row r="152" spans="1:21" ht="14.1" customHeight="1" x14ac:dyDescent="0.2">
      <c r="A152" s="40">
        <v>37908</v>
      </c>
      <c r="B152" s="40" t="s">
        <v>156</v>
      </c>
      <c r="C152" s="40" t="s">
        <v>1019</v>
      </c>
      <c r="D152" s="41">
        <v>45860.862742999998</v>
      </c>
      <c r="E152" s="42">
        <v>0</v>
      </c>
      <c r="F152" s="42">
        <v>115851613</v>
      </c>
      <c r="G152" s="42">
        <v>120158129</v>
      </c>
      <c r="H152" s="42">
        <v>119369349</v>
      </c>
      <c r="I152" s="43">
        <v>-6.6E-3</v>
      </c>
      <c r="J152" s="44">
        <v>0</v>
      </c>
      <c r="K152" s="44">
        <v>0</v>
      </c>
      <c r="L152" s="44">
        <v>0</v>
      </c>
      <c r="M152" s="43">
        <v>-6.6E-3</v>
      </c>
      <c r="N152" s="42">
        <v>0</v>
      </c>
      <c r="O152" s="42">
        <v>0</v>
      </c>
      <c r="P152" s="42">
        <v>115091103</v>
      </c>
      <c r="Q152" s="43">
        <v>0.6169</v>
      </c>
      <c r="R152" s="43">
        <v>0.6169</v>
      </c>
      <c r="S152" s="43">
        <v>0.63219999999999998</v>
      </c>
      <c r="T152" s="43">
        <v>0.56889999999999996</v>
      </c>
      <c r="U152" s="43">
        <v>0.6169</v>
      </c>
    </row>
    <row r="153" spans="1:21" ht="14.1" customHeight="1" x14ac:dyDescent="0.2">
      <c r="A153" s="40">
        <v>37909</v>
      </c>
      <c r="B153" s="40" t="s">
        <v>157</v>
      </c>
      <c r="C153" s="40" t="s">
        <v>1019</v>
      </c>
      <c r="D153" s="41">
        <v>45868.772419000001</v>
      </c>
      <c r="E153" s="42">
        <v>0</v>
      </c>
      <c r="F153" s="42">
        <v>125522057</v>
      </c>
      <c r="G153" s="42">
        <v>130601748</v>
      </c>
      <c r="H153" s="42">
        <v>124623723</v>
      </c>
      <c r="I153" s="43">
        <v>-4.58E-2</v>
      </c>
      <c r="J153" s="44">
        <v>0</v>
      </c>
      <c r="K153" s="44">
        <v>0</v>
      </c>
      <c r="L153" s="44">
        <v>0</v>
      </c>
      <c r="M153" s="43">
        <v>-4.58E-2</v>
      </c>
      <c r="N153" s="42">
        <v>0</v>
      </c>
      <c r="O153" s="42">
        <v>0</v>
      </c>
      <c r="P153" s="42">
        <v>119776544</v>
      </c>
      <c r="Q153" s="43">
        <v>0.61919999999999997</v>
      </c>
      <c r="R153" s="43">
        <v>0.61919999999999997</v>
      </c>
      <c r="S153" s="43">
        <v>0.63219999999999998</v>
      </c>
      <c r="T153" s="43">
        <v>0.56889999999999996</v>
      </c>
      <c r="U153" s="43">
        <v>0.61919999999999997</v>
      </c>
    </row>
    <row r="154" spans="1:21" ht="14.1" customHeight="1" x14ac:dyDescent="0.2">
      <c r="A154" s="40">
        <v>38901</v>
      </c>
      <c r="B154" s="40" t="s">
        <v>158</v>
      </c>
      <c r="C154" s="40" t="s">
        <v>1019</v>
      </c>
      <c r="D154" s="41">
        <v>45869.638980999996</v>
      </c>
      <c r="E154" s="42">
        <v>0</v>
      </c>
      <c r="F154" s="42">
        <v>592054502</v>
      </c>
      <c r="G154" s="42">
        <v>592268517</v>
      </c>
      <c r="H154" s="42">
        <v>1058815418</v>
      </c>
      <c r="I154" s="43">
        <v>0.78769999999999996</v>
      </c>
      <c r="J154" s="44">
        <v>0</v>
      </c>
      <c r="K154" s="44">
        <v>0</v>
      </c>
      <c r="L154" s="44">
        <v>0</v>
      </c>
      <c r="M154" s="43">
        <v>0.78769999999999996</v>
      </c>
      <c r="N154" s="42">
        <v>0</v>
      </c>
      <c r="O154" s="42">
        <v>0</v>
      </c>
      <c r="P154" s="42">
        <v>1058432817</v>
      </c>
      <c r="Q154" s="43">
        <v>0.6169</v>
      </c>
      <c r="R154" s="43">
        <v>0.35370000000000001</v>
      </c>
      <c r="S154" s="43">
        <v>0.63219999999999998</v>
      </c>
      <c r="T154" s="43">
        <v>0.56889999999999996</v>
      </c>
      <c r="U154" s="43">
        <v>0.56889999999999996</v>
      </c>
    </row>
    <row r="155" spans="1:21" ht="14.1" customHeight="1" x14ac:dyDescent="0.2">
      <c r="A155" s="40">
        <v>39902</v>
      </c>
      <c r="B155" s="40" t="s">
        <v>159</v>
      </c>
      <c r="C155" s="40" t="s">
        <v>1019</v>
      </c>
      <c r="D155" s="41">
        <v>45869.790763999998</v>
      </c>
      <c r="E155" s="42">
        <v>0</v>
      </c>
      <c r="F155" s="42">
        <v>468604030</v>
      </c>
      <c r="G155" s="42">
        <v>457854129</v>
      </c>
      <c r="H155" s="42">
        <v>461541460</v>
      </c>
      <c r="I155" s="43">
        <v>8.0999999999999996E-3</v>
      </c>
      <c r="J155" s="44">
        <v>0</v>
      </c>
      <c r="K155" s="44">
        <v>0</v>
      </c>
      <c r="L155" s="44">
        <v>0</v>
      </c>
      <c r="M155" s="43">
        <v>8.0999999999999996E-3</v>
      </c>
      <c r="N155" s="42">
        <v>0</v>
      </c>
      <c r="O155" s="42">
        <v>0</v>
      </c>
      <c r="P155" s="42">
        <v>472377935</v>
      </c>
      <c r="Q155" s="43">
        <v>0.61919999999999997</v>
      </c>
      <c r="R155" s="43">
        <v>0.61919999999999997</v>
      </c>
      <c r="S155" s="43">
        <v>0.63219999999999998</v>
      </c>
      <c r="T155" s="43">
        <v>0.56889999999999996</v>
      </c>
      <c r="U155" s="43">
        <v>0.61919999999999997</v>
      </c>
    </row>
    <row r="156" spans="1:21" ht="14.1" customHeight="1" x14ac:dyDescent="0.2">
      <c r="A156" s="40">
        <v>39903</v>
      </c>
      <c r="B156" s="40" t="s">
        <v>160</v>
      </c>
      <c r="C156" s="40" t="s">
        <v>1019</v>
      </c>
      <c r="D156" s="41">
        <v>45866.726781999998</v>
      </c>
      <c r="E156" s="42">
        <v>0</v>
      </c>
      <c r="F156" s="42">
        <v>185777730</v>
      </c>
      <c r="G156" s="42">
        <v>185625237</v>
      </c>
      <c r="H156" s="42">
        <v>190596215</v>
      </c>
      <c r="I156" s="43">
        <v>2.6800000000000001E-2</v>
      </c>
      <c r="J156" s="44">
        <v>0</v>
      </c>
      <c r="K156" s="44">
        <v>0</v>
      </c>
      <c r="L156" s="44">
        <v>0</v>
      </c>
      <c r="M156" s="43">
        <v>2.6800000000000001E-2</v>
      </c>
      <c r="N156" s="42">
        <v>0</v>
      </c>
      <c r="O156" s="42">
        <v>0</v>
      </c>
      <c r="P156" s="42">
        <v>190752792</v>
      </c>
      <c r="Q156" s="43">
        <v>0.64829999999999999</v>
      </c>
      <c r="R156" s="43">
        <v>0.64710000000000001</v>
      </c>
      <c r="S156" s="43">
        <v>0.63219999999999998</v>
      </c>
      <c r="T156" s="43">
        <v>0.56889999999999996</v>
      </c>
      <c r="U156" s="43">
        <v>0.63219999999999998</v>
      </c>
    </row>
    <row r="157" spans="1:21" ht="14.1" customHeight="1" x14ac:dyDescent="0.2">
      <c r="A157" s="40">
        <v>39904</v>
      </c>
      <c r="B157" s="40" t="s">
        <v>161</v>
      </c>
      <c r="C157" s="40" t="s">
        <v>1019</v>
      </c>
      <c r="D157" s="41">
        <v>45861.736354000001</v>
      </c>
      <c r="E157" s="42">
        <v>0</v>
      </c>
      <c r="F157" s="42">
        <v>170360490</v>
      </c>
      <c r="G157" s="42">
        <v>173028394</v>
      </c>
      <c r="H157" s="42">
        <v>181708080</v>
      </c>
      <c r="I157" s="43">
        <v>5.0200000000000002E-2</v>
      </c>
      <c r="J157" s="44">
        <v>0</v>
      </c>
      <c r="K157" s="44">
        <v>0</v>
      </c>
      <c r="L157" s="44">
        <v>0</v>
      </c>
      <c r="M157" s="43">
        <v>5.0200000000000002E-2</v>
      </c>
      <c r="N157" s="42">
        <v>0</v>
      </c>
      <c r="O157" s="42">
        <v>0</v>
      </c>
      <c r="P157" s="42">
        <v>178906345</v>
      </c>
      <c r="Q157" s="43">
        <v>0.67059999999999997</v>
      </c>
      <c r="R157" s="43">
        <v>0.65449999999999997</v>
      </c>
      <c r="S157" s="43">
        <v>0.63219999999999998</v>
      </c>
      <c r="T157" s="43">
        <v>0.56889999999999996</v>
      </c>
      <c r="U157" s="43">
        <v>0.63219999999999998</v>
      </c>
    </row>
    <row r="158" spans="1:21" ht="14.1" customHeight="1" x14ac:dyDescent="0.2">
      <c r="A158" s="40">
        <v>39905</v>
      </c>
      <c r="B158" s="40" t="s">
        <v>162</v>
      </c>
      <c r="C158" s="40" t="s">
        <v>1019</v>
      </c>
      <c r="D158" s="41">
        <v>45868.758669000003</v>
      </c>
      <c r="E158" s="42">
        <v>0</v>
      </c>
      <c r="F158" s="42">
        <v>189223042</v>
      </c>
      <c r="G158" s="42">
        <v>180624528</v>
      </c>
      <c r="H158" s="42">
        <v>166586780</v>
      </c>
      <c r="I158" s="43">
        <v>-7.7700000000000005E-2</v>
      </c>
      <c r="J158" s="44">
        <v>0</v>
      </c>
      <c r="K158" s="44">
        <v>0</v>
      </c>
      <c r="L158" s="44">
        <v>0</v>
      </c>
      <c r="M158" s="43">
        <v>-7.7700000000000005E-2</v>
      </c>
      <c r="N158" s="42">
        <v>0</v>
      </c>
      <c r="O158" s="42">
        <v>0</v>
      </c>
      <c r="P158" s="42">
        <v>174517036</v>
      </c>
      <c r="Q158" s="43">
        <v>0.66910000000000003</v>
      </c>
      <c r="R158" s="43">
        <v>0.66910000000000003</v>
      </c>
      <c r="S158" s="43">
        <v>0.63219999999999998</v>
      </c>
      <c r="T158" s="43">
        <v>0.56889999999999996</v>
      </c>
      <c r="U158" s="43">
        <v>0.63219999999999998</v>
      </c>
    </row>
    <row r="159" spans="1:21" ht="14.1" customHeight="1" x14ac:dyDescent="0.2">
      <c r="A159" s="40">
        <v>40901</v>
      </c>
      <c r="B159" s="40" t="s">
        <v>163</v>
      </c>
      <c r="C159" s="40" t="s">
        <v>1019</v>
      </c>
      <c r="D159" s="41">
        <v>45867.822140999997</v>
      </c>
      <c r="E159" s="42">
        <v>0</v>
      </c>
      <c r="F159" s="42">
        <v>55455207</v>
      </c>
      <c r="G159" s="42">
        <v>43479281</v>
      </c>
      <c r="H159" s="42">
        <v>43198123</v>
      </c>
      <c r="I159" s="43">
        <v>-6.4999999999999997E-3</v>
      </c>
      <c r="J159" s="44">
        <v>0</v>
      </c>
      <c r="K159" s="44">
        <v>0</v>
      </c>
      <c r="L159" s="44">
        <v>0</v>
      </c>
      <c r="M159" s="43">
        <v>-6.4999999999999997E-3</v>
      </c>
      <c r="N159" s="42">
        <v>0</v>
      </c>
      <c r="O159" s="42">
        <v>0</v>
      </c>
      <c r="P159" s="42">
        <v>55096607</v>
      </c>
      <c r="Q159" s="43">
        <v>0.6855</v>
      </c>
      <c r="R159" s="43">
        <v>0.6855</v>
      </c>
      <c r="S159" s="43">
        <v>0.63219999999999998</v>
      </c>
      <c r="T159" s="43">
        <v>0.56889999999999996</v>
      </c>
      <c r="U159" s="43">
        <v>0.63219999999999998</v>
      </c>
    </row>
    <row r="160" spans="1:21" ht="14.1" customHeight="1" x14ac:dyDescent="0.2">
      <c r="A160" s="40">
        <v>40902</v>
      </c>
      <c r="B160" s="40" t="s">
        <v>164</v>
      </c>
      <c r="C160" s="40" t="s">
        <v>1019</v>
      </c>
      <c r="D160" s="41">
        <v>45868.484802999999</v>
      </c>
      <c r="E160" s="42">
        <v>0</v>
      </c>
      <c r="F160" s="42">
        <v>523111416</v>
      </c>
      <c r="G160" s="42">
        <v>522902630</v>
      </c>
      <c r="H160" s="42">
        <v>407124535</v>
      </c>
      <c r="I160" s="43">
        <v>-0.22140000000000001</v>
      </c>
      <c r="J160" s="44">
        <v>0</v>
      </c>
      <c r="K160" s="44">
        <v>0</v>
      </c>
      <c r="L160" s="44">
        <v>0</v>
      </c>
      <c r="M160" s="43">
        <v>-0.22140000000000001</v>
      </c>
      <c r="N160" s="42">
        <v>0</v>
      </c>
      <c r="O160" s="42">
        <v>0</v>
      </c>
      <c r="P160" s="42">
        <v>407287093</v>
      </c>
      <c r="Q160" s="43">
        <v>0.68330000000000002</v>
      </c>
      <c r="R160" s="43">
        <v>0.68330000000000002</v>
      </c>
      <c r="S160" s="43">
        <v>0.63219999999999998</v>
      </c>
      <c r="T160" s="43">
        <v>0.56889999999999996</v>
      </c>
      <c r="U160" s="43">
        <v>0.63219999999999998</v>
      </c>
    </row>
    <row r="161" spans="1:21" ht="14.1" customHeight="1" x14ac:dyDescent="0.2">
      <c r="A161" s="40">
        <v>41901</v>
      </c>
      <c r="B161" s="40" t="s">
        <v>165</v>
      </c>
      <c r="C161" s="40" t="s">
        <v>1019</v>
      </c>
      <c r="D161" s="41">
        <v>45868.552014000001</v>
      </c>
      <c r="E161" s="42">
        <v>0</v>
      </c>
      <c r="F161" s="42">
        <v>274458522</v>
      </c>
      <c r="G161" s="42">
        <v>246676772</v>
      </c>
      <c r="H161" s="42">
        <v>291938149</v>
      </c>
      <c r="I161" s="43">
        <v>0.1835</v>
      </c>
      <c r="J161" s="44">
        <v>0</v>
      </c>
      <c r="K161" s="44">
        <v>0</v>
      </c>
      <c r="L161" s="44">
        <v>0</v>
      </c>
      <c r="M161" s="43">
        <v>0.1835</v>
      </c>
      <c r="N161" s="42">
        <v>0</v>
      </c>
      <c r="O161" s="42">
        <v>0</v>
      </c>
      <c r="P161" s="42">
        <v>324817421</v>
      </c>
      <c r="Q161" s="43">
        <v>0.6169</v>
      </c>
      <c r="R161" s="43">
        <v>0.53420000000000001</v>
      </c>
      <c r="S161" s="43">
        <v>0.63219999999999998</v>
      </c>
      <c r="T161" s="43">
        <v>0.56889999999999996</v>
      </c>
      <c r="U161" s="43">
        <v>0.56889999999999996</v>
      </c>
    </row>
    <row r="162" spans="1:21" ht="14.1" customHeight="1" x14ac:dyDescent="0.2">
      <c r="A162" s="40">
        <v>41902</v>
      </c>
      <c r="B162" s="40" t="s">
        <v>166</v>
      </c>
      <c r="C162" s="40" t="s">
        <v>1019</v>
      </c>
      <c r="D162" s="41">
        <v>45866.716747999999</v>
      </c>
      <c r="E162" s="42">
        <v>3931540</v>
      </c>
      <c r="F162" s="42">
        <v>451826176</v>
      </c>
      <c r="G162" s="42">
        <v>415764170</v>
      </c>
      <c r="H162" s="42">
        <v>428102620</v>
      </c>
      <c r="I162" s="43">
        <v>2.9700000000000001E-2</v>
      </c>
      <c r="J162" s="44">
        <v>0</v>
      </c>
      <c r="K162" s="44">
        <v>0</v>
      </c>
      <c r="L162" s="44">
        <v>0</v>
      </c>
      <c r="M162" s="43">
        <v>2.9700000000000001E-2</v>
      </c>
      <c r="N162" s="42">
        <v>2088480</v>
      </c>
      <c r="O162" s="42">
        <v>-1843060</v>
      </c>
      <c r="P162" s="42">
        <v>463275088</v>
      </c>
      <c r="Q162" s="43">
        <v>0.6169</v>
      </c>
      <c r="R162" s="43">
        <v>0.61660000000000004</v>
      </c>
      <c r="S162" s="43">
        <v>0.63219999999999998</v>
      </c>
      <c r="T162" s="43">
        <v>0.56889999999999996</v>
      </c>
      <c r="U162" s="43">
        <v>0.61660000000000004</v>
      </c>
    </row>
    <row r="163" spans="1:21" ht="14.1" customHeight="1" x14ac:dyDescent="0.2">
      <c r="A163" s="40">
        <v>42901</v>
      </c>
      <c r="B163" s="40" t="s">
        <v>167</v>
      </c>
      <c r="C163" s="40" t="s">
        <v>1019</v>
      </c>
      <c r="D163" s="41">
        <v>45869.767118000003</v>
      </c>
      <c r="E163" s="42">
        <v>0</v>
      </c>
      <c r="F163" s="42">
        <v>249285776</v>
      </c>
      <c r="G163" s="42">
        <v>252399341</v>
      </c>
      <c r="H163" s="42">
        <v>275704876</v>
      </c>
      <c r="I163" s="43">
        <v>9.2299999999999993E-2</v>
      </c>
      <c r="J163" s="44">
        <v>0</v>
      </c>
      <c r="K163" s="44">
        <v>0</v>
      </c>
      <c r="L163" s="44">
        <v>0</v>
      </c>
      <c r="M163" s="43">
        <v>9.2299999999999993E-2</v>
      </c>
      <c r="N163" s="42">
        <v>0</v>
      </c>
      <c r="O163" s="42">
        <v>0</v>
      </c>
      <c r="P163" s="42">
        <v>272303817</v>
      </c>
      <c r="Q163" s="43">
        <v>0.6169</v>
      </c>
      <c r="R163" s="43">
        <v>0.57879999999999998</v>
      </c>
      <c r="S163" s="43">
        <v>0.63219999999999998</v>
      </c>
      <c r="T163" s="43">
        <v>0.56889999999999996</v>
      </c>
      <c r="U163" s="43">
        <v>0.57879999999999998</v>
      </c>
    </row>
    <row r="164" spans="1:21" ht="14.1" customHeight="1" x14ac:dyDescent="0.2">
      <c r="A164" s="40">
        <v>42903</v>
      </c>
      <c r="B164" s="40" t="s">
        <v>168</v>
      </c>
      <c r="C164" s="40" t="s">
        <v>1019</v>
      </c>
      <c r="D164" s="41">
        <v>45866.741748</v>
      </c>
      <c r="E164" s="42">
        <v>0</v>
      </c>
      <c r="F164" s="42">
        <v>139998234</v>
      </c>
      <c r="G164" s="42">
        <v>141554636</v>
      </c>
      <c r="H164" s="42">
        <v>152053797</v>
      </c>
      <c r="I164" s="43">
        <v>7.4200000000000002E-2</v>
      </c>
      <c r="J164" s="44">
        <v>0</v>
      </c>
      <c r="K164" s="44">
        <v>0</v>
      </c>
      <c r="L164" s="44">
        <v>0</v>
      </c>
      <c r="M164" s="43">
        <v>7.4200000000000002E-2</v>
      </c>
      <c r="N164" s="42">
        <v>0</v>
      </c>
      <c r="O164" s="42">
        <v>0</v>
      </c>
      <c r="P164" s="42">
        <v>150381956</v>
      </c>
      <c r="Q164" s="43">
        <v>0.6169</v>
      </c>
      <c r="R164" s="43">
        <v>0.58860000000000001</v>
      </c>
      <c r="S164" s="43">
        <v>0.63219999999999998</v>
      </c>
      <c r="T164" s="43">
        <v>0.56889999999999996</v>
      </c>
      <c r="U164" s="43">
        <v>0.58860000000000001</v>
      </c>
    </row>
    <row r="165" spans="1:21" ht="14.1" customHeight="1" x14ac:dyDescent="0.2">
      <c r="A165" s="40">
        <v>42905</v>
      </c>
      <c r="B165" s="40" t="s">
        <v>169</v>
      </c>
      <c r="C165" s="40" t="s">
        <v>1019</v>
      </c>
      <c r="D165" s="41">
        <v>45868.759860999999</v>
      </c>
      <c r="E165" s="42">
        <v>0</v>
      </c>
      <c r="F165" s="42">
        <v>176862023</v>
      </c>
      <c r="G165" s="42">
        <v>178240785</v>
      </c>
      <c r="H165" s="42">
        <v>180931553</v>
      </c>
      <c r="I165" s="43">
        <v>1.5100000000000001E-2</v>
      </c>
      <c r="J165" s="44">
        <v>0</v>
      </c>
      <c r="K165" s="44">
        <v>0</v>
      </c>
      <c r="L165" s="44">
        <v>0</v>
      </c>
      <c r="M165" s="43">
        <v>1.5100000000000001E-2</v>
      </c>
      <c r="N165" s="42">
        <v>0</v>
      </c>
      <c r="O165" s="42">
        <v>0</v>
      </c>
      <c r="P165" s="42">
        <v>179531977</v>
      </c>
      <c r="Q165" s="43">
        <v>0.6169</v>
      </c>
      <c r="R165" s="43">
        <v>0.6169</v>
      </c>
      <c r="S165" s="43">
        <v>0.63219999999999998</v>
      </c>
      <c r="T165" s="43">
        <v>0.56889999999999996</v>
      </c>
      <c r="U165" s="43">
        <v>0.6169</v>
      </c>
    </row>
    <row r="166" spans="1:21" ht="14.1" customHeight="1" x14ac:dyDescent="0.2">
      <c r="A166" s="40">
        <v>43901</v>
      </c>
      <c r="B166" s="40" t="s">
        <v>170</v>
      </c>
      <c r="C166" s="40" t="s">
        <v>1019</v>
      </c>
      <c r="D166" s="41">
        <v>45870.385416999998</v>
      </c>
      <c r="E166" s="42">
        <v>0</v>
      </c>
      <c r="F166" s="42">
        <v>21418497009</v>
      </c>
      <c r="G166" s="42">
        <v>22491421853</v>
      </c>
      <c r="H166" s="42">
        <v>22959898382</v>
      </c>
      <c r="I166" s="43">
        <v>2.0799999999999999E-2</v>
      </c>
      <c r="J166" s="44">
        <v>0</v>
      </c>
      <c r="K166" s="44">
        <v>0</v>
      </c>
      <c r="L166" s="44">
        <v>0</v>
      </c>
      <c r="M166" s="43">
        <v>2.0799999999999999E-2</v>
      </c>
      <c r="N166" s="42">
        <v>0</v>
      </c>
      <c r="O166" s="42">
        <v>0</v>
      </c>
      <c r="P166" s="42">
        <v>21864625457</v>
      </c>
      <c r="Q166" s="43">
        <v>0.6169</v>
      </c>
      <c r="R166" s="43">
        <v>0.6169</v>
      </c>
      <c r="S166" s="43">
        <v>0.63219999999999998</v>
      </c>
      <c r="T166" s="43">
        <v>0.56889999999999996</v>
      </c>
      <c r="U166" s="43">
        <v>0.6169</v>
      </c>
    </row>
    <row r="167" spans="1:21" ht="14.1" customHeight="1" x14ac:dyDescent="0.2">
      <c r="A167" s="40">
        <v>43902</v>
      </c>
      <c r="B167" s="40" t="s">
        <v>171</v>
      </c>
      <c r="C167" s="40" t="s">
        <v>1019</v>
      </c>
      <c r="D167" s="41">
        <v>45868.527869999998</v>
      </c>
      <c r="E167" s="42">
        <v>0</v>
      </c>
      <c r="F167" s="42">
        <v>3733747080</v>
      </c>
      <c r="G167" s="42">
        <v>3964191913</v>
      </c>
      <c r="H167" s="42">
        <v>4166114012</v>
      </c>
      <c r="I167" s="43">
        <v>5.0900000000000001E-2</v>
      </c>
      <c r="J167" s="44">
        <v>0</v>
      </c>
      <c r="K167" s="44">
        <v>0</v>
      </c>
      <c r="L167" s="44">
        <v>0</v>
      </c>
      <c r="M167" s="43">
        <v>5.0900000000000001E-2</v>
      </c>
      <c r="N167" s="42">
        <v>0</v>
      </c>
      <c r="O167" s="42">
        <v>0</v>
      </c>
      <c r="P167" s="42">
        <v>3923931124</v>
      </c>
      <c r="Q167" s="43">
        <v>0.6169</v>
      </c>
      <c r="R167" s="43">
        <v>0.60160000000000002</v>
      </c>
      <c r="S167" s="43">
        <v>0.63219999999999998</v>
      </c>
      <c r="T167" s="43">
        <v>0.56889999999999996</v>
      </c>
      <c r="U167" s="43">
        <v>0.60160000000000002</v>
      </c>
    </row>
    <row r="168" spans="1:21" ht="14.1" customHeight="1" x14ac:dyDescent="0.2">
      <c r="A168" s="40">
        <v>43903</v>
      </c>
      <c r="B168" s="40" t="s">
        <v>172</v>
      </c>
      <c r="C168" s="40" t="s">
        <v>1019</v>
      </c>
      <c r="D168" s="41">
        <v>45866.630196999999</v>
      </c>
      <c r="E168" s="42">
        <v>0</v>
      </c>
      <c r="F168" s="42">
        <v>5082911117</v>
      </c>
      <c r="G168" s="42">
        <v>5385106987</v>
      </c>
      <c r="H168" s="42">
        <v>6387081580</v>
      </c>
      <c r="I168" s="43">
        <v>0.18609999999999999</v>
      </c>
      <c r="J168" s="44">
        <v>0</v>
      </c>
      <c r="K168" s="44">
        <v>0</v>
      </c>
      <c r="L168" s="44">
        <v>0</v>
      </c>
      <c r="M168" s="43">
        <v>0.18609999999999999</v>
      </c>
      <c r="N168" s="42">
        <v>0</v>
      </c>
      <c r="O168" s="42">
        <v>0</v>
      </c>
      <c r="P168" s="42">
        <v>6028657935</v>
      </c>
      <c r="Q168" s="43">
        <v>0.6169</v>
      </c>
      <c r="R168" s="43">
        <v>0.53310000000000002</v>
      </c>
      <c r="S168" s="43">
        <v>0.63219999999999998</v>
      </c>
      <c r="T168" s="43">
        <v>0.56889999999999996</v>
      </c>
      <c r="U168" s="43">
        <v>0.56889999999999996</v>
      </c>
    </row>
    <row r="169" spans="1:21" ht="14.1" customHeight="1" x14ac:dyDescent="0.2">
      <c r="A169" s="40">
        <v>43904</v>
      </c>
      <c r="B169" s="40" t="s">
        <v>173</v>
      </c>
      <c r="C169" s="40" t="s">
        <v>1019</v>
      </c>
      <c r="D169" s="41">
        <v>45868.752592999997</v>
      </c>
      <c r="E169" s="42">
        <v>0</v>
      </c>
      <c r="F169" s="42">
        <v>1264705570</v>
      </c>
      <c r="G169" s="42">
        <v>1374595120</v>
      </c>
      <c r="H169" s="42">
        <v>1466836316</v>
      </c>
      <c r="I169" s="43">
        <v>6.7100000000000007E-2</v>
      </c>
      <c r="J169" s="44">
        <v>0</v>
      </c>
      <c r="K169" s="44">
        <v>0</v>
      </c>
      <c r="L169" s="44">
        <v>0</v>
      </c>
      <c r="M169" s="43">
        <v>6.7100000000000007E-2</v>
      </c>
      <c r="N169" s="42">
        <v>0</v>
      </c>
      <c r="O169" s="42">
        <v>0</v>
      </c>
      <c r="P169" s="42">
        <v>1349572708</v>
      </c>
      <c r="Q169" s="43">
        <v>0.6169</v>
      </c>
      <c r="R169" s="43">
        <v>0.59250000000000003</v>
      </c>
      <c r="S169" s="43">
        <v>0.63219999999999998</v>
      </c>
      <c r="T169" s="43">
        <v>0.56889999999999996</v>
      </c>
      <c r="U169" s="43">
        <v>0.59250000000000003</v>
      </c>
    </row>
    <row r="170" spans="1:21" ht="14.1" customHeight="1" x14ac:dyDescent="0.2">
      <c r="A170" s="40">
        <v>43905</v>
      </c>
      <c r="B170" s="40" t="s">
        <v>174</v>
      </c>
      <c r="C170" s="40" t="s">
        <v>1019</v>
      </c>
      <c r="D170" s="41">
        <v>45866.723298999997</v>
      </c>
      <c r="E170" s="42">
        <v>0</v>
      </c>
      <c r="F170" s="42">
        <v>63186079820</v>
      </c>
      <c r="G170" s="42">
        <v>64371877419</v>
      </c>
      <c r="H170" s="42">
        <v>66614088246</v>
      </c>
      <c r="I170" s="43">
        <v>3.4799999999999998E-2</v>
      </c>
      <c r="J170" s="44">
        <v>0</v>
      </c>
      <c r="K170" s="44">
        <v>0</v>
      </c>
      <c r="L170" s="44">
        <v>0</v>
      </c>
      <c r="M170" s="43">
        <v>3.4799999999999998E-2</v>
      </c>
      <c r="N170" s="42">
        <v>0</v>
      </c>
      <c r="O170" s="42">
        <v>0</v>
      </c>
      <c r="P170" s="42">
        <v>65386986768</v>
      </c>
      <c r="Q170" s="43">
        <v>0.6169</v>
      </c>
      <c r="R170" s="43">
        <v>0.61099999999999999</v>
      </c>
      <c r="S170" s="43">
        <v>0.63219999999999998</v>
      </c>
      <c r="T170" s="43">
        <v>0.56889999999999996</v>
      </c>
      <c r="U170" s="43">
        <v>0.61099999999999999</v>
      </c>
    </row>
    <row r="171" spans="1:21" ht="14.1" customHeight="1" x14ac:dyDescent="0.2">
      <c r="A171" s="40">
        <v>43907</v>
      </c>
      <c r="B171" s="40" t="s">
        <v>175</v>
      </c>
      <c r="C171" s="40" t="s">
        <v>1019</v>
      </c>
      <c r="D171" s="41">
        <v>45862.835381999997</v>
      </c>
      <c r="E171" s="42">
        <v>0</v>
      </c>
      <c r="F171" s="42">
        <v>26602083935</v>
      </c>
      <c r="G171" s="42">
        <v>28465666677</v>
      </c>
      <c r="H171" s="42">
        <v>30197805359</v>
      </c>
      <c r="I171" s="43">
        <v>6.0900000000000003E-2</v>
      </c>
      <c r="J171" s="44">
        <v>0</v>
      </c>
      <c r="K171" s="44">
        <v>0</v>
      </c>
      <c r="L171" s="44">
        <v>0</v>
      </c>
      <c r="M171" s="43">
        <v>6.0900000000000003E-2</v>
      </c>
      <c r="N171" s="42">
        <v>0</v>
      </c>
      <c r="O171" s="42">
        <v>0</v>
      </c>
      <c r="P171" s="42">
        <v>28220823420</v>
      </c>
      <c r="Q171" s="43">
        <v>0.6169</v>
      </c>
      <c r="R171" s="43">
        <v>0.59599999999999997</v>
      </c>
      <c r="S171" s="43">
        <v>0.63219999999999998</v>
      </c>
      <c r="T171" s="43">
        <v>0.56889999999999996</v>
      </c>
      <c r="U171" s="43">
        <v>0.59599999999999997</v>
      </c>
    </row>
    <row r="172" spans="1:21" ht="14.1" customHeight="1" x14ac:dyDescent="0.2">
      <c r="A172" s="40">
        <v>43908</v>
      </c>
      <c r="B172" s="40" t="s">
        <v>176</v>
      </c>
      <c r="C172" s="40" t="s">
        <v>1019</v>
      </c>
      <c r="D172" s="41">
        <v>45869.798564999997</v>
      </c>
      <c r="E172" s="42">
        <v>0</v>
      </c>
      <c r="F172" s="42">
        <v>4448643866</v>
      </c>
      <c r="G172" s="42">
        <v>4629529615</v>
      </c>
      <c r="H172" s="42">
        <v>4990551913</v>
      </c>
      <c r="I172" s="43">
        <v>7.8E-2</v>
      </c>
      <c r="J172" s="44">
        <v>0</v>
      </c>
      <c r="K172" s="44">
        <v>0</v>
      </c>
      <c r="L172" s="44">
        <v>0</v>
      </c>
      <c r="M172" s="43">
        <v>7.8E-2</v>
      </c>
      <c r="N172" s="42">
        <v>0</v>
      </c>
      <c r="O172" s="42">
        <v>0</v>
      </c>
      <c r="P172" s="42">
        <v>4795560241</v>
      </c>
      <c r="Q172" s="43">
        <v>0.6169</v>
      </c>
      <c r="R172" s="43">
        <v>0.58650000000000002</v>
      </c>
      <c r="S172" s="43">
        <v>0.63219999999999998</v>
      </c>
      <c r="T172" s="43">
        <v>0.56889999999999996</v>
      </c>
      <c r="U172" s="43">
        <v>0.58650000000000002</v>
      </c>
    </row>
    <row r="173" spans="1:21" ht="14.1" customHeight="1" x14ac:dyDescent="0.2">
      <c r="A173" s="40">
        <v>43910</v>
      </c>
      <c r="B173" s="40" t="s">
        <v>177</v>
      </c>
      <c r="C173" s="40" t="s">
        <v>1019</v>
      </c>
      <c r="D173" s="41">
        <v>45868.759339999997</v>
      </c>
      <c r="E173" s="42">
        <v>0</v>
      </c>
      <c r="F173" s="42">
        <v>69767649661</v>
      </c>
      <c r="G173" s="42">
        <v>78147825944</v>
      </c>
      <c r="H173" s="42">
        <v>74361202518</v>
      </c>
      <c r="I173" s="43">
        <v>-4.8500000000000001E-2</v>
      </c>
      <c r="J173" s="44">
        <v>0</v>
      </c>
      <c r="K173" s="44">
        <v>0</v>
      </c>
      <c r="L173" s="44">
        <v>0</v>
      </c>
      <c r="M173" s="43">
        <v>-4.8500000000000001E-2</v>
      </c>
      <c r="N173" s="42">
        <v>0</v>
      </c>
      <c r="O173" s="42">
        <v>0</v>
      </c>
      <c r="P173" s="42">
        <v>66387084515</v>
      </c>
      <c r="Q173" s="43">
        <v>0.6351</v>
      </c>
      <c r="R173" s="43">
        <v>0.6351</v>
      </c>
      <c r="S173" s="43">
        <v>0.63219999999999998</v>
      </c>
      <c r="T173" s="43">
        <v>0.56889999999999996</v>
      </c>
      <c r="U173" s="43">
        <v>0.63219999999999998</v>
      </c>
    </row>
    <row r="174" spans="1:21" ht="14.1" customHeight="1" x14ac:dyDescent="0.2">
      <c r="A174" s="40">
        <v>43911</v>
      </c>
      <c r="B174" s="40" t="s">
        <v>178</v>
      </c>
      <c r="C174" s="40" t="s">
        <v>1019</v>
      </c>
      <c r="D174" s="41">
        <v>45868.808738</v>
      </c>
      <c r="E174" s="42">
        <v>0</v>
      </c>
      <c r="F174" s="42">
        <v>4825400621</v>
      </c>
      <c r="G174" s="42">
        <v>4862222013</v>
      </c>
      <c r="H174" s="42">
        <v>5502535832</v>
      </c>
      <c r="I174" s="43">
        <v>0.13170000000000001</v>
      </c>
      <c r="J174" s="44">
        <v>0</v>
      </c>
      <c r="K174" s="44">
        <v>0</v>
      </c>
      <c r="L174" s="44">
        <v>0</v>
      </c>
      <c r="M174" s="43">
        <v>0.13170000000000001</v>
      </c>
      <c r="N174" s="42">
        <v>0</v>
      </c>
      <c r="O174" s="42">
        <v>0</v>
      </c>
      <c r="P174" s="42">
        <v>5460865372</v>
      </c>
      <c r="Q174" s="43">
        <v>0.6169</v>
      </c>
      <c r="R174" s="43">
        <v>0.55869999999999997</v>
      </c>
      <c r="S174" s="43">
        <v>0.63219999999999998</v>
      </c>
      <c r="T174" s="43">
        <v>0.56889999999999996</v>
      </c>
      <c r="U174" s="43">
        <v>0.56889999999999996</v>
      </c>
    </row>
    <row r="175" spans="1:21" ht="14.1" customHeight="1" x14ac:dyDescent="0.2">
      <c r="A175" s="40">
        <v>43912</v>
      </c>
      <c r="B175" s="40" t="s">
        <v>179</v>
      </c>
      <c r="C175" s="40" t="s">
        <v>1019</v>
      </c>
      <c r="D175" s="41">
        <v>45869.806377000001</v>
      </c>
      <c r="E175" s="42">
        <v>0</v>
      </c>
      <c r="F175" s="42">
        <v>22591061564</v>
      </c>
      <c r="G175" s="42">
        <v>23398029750</v>
      </c>
      <c r="H175" s="42">
        <v>25690969989</v>
      </c>
      <c r="I175" s="43">
        <v>9.8000000000000004E-2</v>
      </c>
      <c r="J175" s="44">
        <v>0</v>
      </c>
      <c r="K175" s="44">
        <v>0</v>
      </c>
      <c r="L175" s="44">
        <v>0</v>
      </c>
      <c r="M175" s="43">
        <v>9.8000000000000004E-2</v>
      </c>
      <c r="N175" s="42">
        <v>0</v>
      </c>
      <c r="O175" s="42">
        <v>0</v>
      </c>
      <c r="P175" s="42">
        <v>24804921220</v>
      </c>
      <c r="Q175" s="43">
        <v>0.6169</v>
      </c>
      <c r="R175" s="43">
        <v>0.57579999999999998</v>
      </c>
      <c r="S175" s="43">
        <v>0.63219999999999998</v>
      </c>
      <c r="T175" s="43">
        <v>0.56889999999999996</v>
      </c>
      <c r="U175" s="43">
        <v>0.57579999999999998</v>
      </c>
    </row>
    <row r="176" spans="1:21" ht="14.1" customHeight="1" x14ac:dyDescent="0.2">
      <c r="A176" s="40">
        <v>43914</v>
      </c>
      <c r="B176" s="40" t="s">
        <v>180</v>
      </c>
      <c r="C176" s="40" t="s">
        <v>1019</v>
      </c>
      <c r="D176" s="41">
        <v>45866.721377000002</v>
      </c>
      <c r="E176" s="42">
        <v>0</v>
      </c>
      <c r="F176" s="42">
        <v>10503890885</v>
      </c>
      <c r="G176" s="42">
        <v>11126702464</v>
      </c>
      <c r="H176" s="42">
        <v>10760870115</v>
      </c>
      <c r="I176" s="43">
        <v>-3.2899999999999999E-2</v>
      </c>
      <c r="J176" s="44">
        <v>0</v>
      </c>
      <c r="K176" s="44">
        <v>0</v>
      </c>
      <c r="L176" s="44">
        <v>0</v>
      </c>
      <c r="M176" s="43">
        <v>-3.2899999999999999E-2</v>
      </c>
      <c r="N176" s="42">
        <v>0</v>
      </c>
      <c r="O176" s="42">
        <v>0</v>
      </c>
      <c r="P176" s="42">
        <v>10158535818</v>
      </c>
      <c r="Q176" s="43">
        <v>0.6169</v>
      </c>
      <c r="R176" s="43">
        <v>0.6169</v>
      </c>
      <c r="S176" s="43">
        <v>0.63219999999999998</v>
      </c>
      <c r="T176" s="43">
        <v>0.56889999999999996</v>
      </c>
      <c r="U176" s="43">
        <v>0.6169</v>
      </c>
    </row>
    <row r="177" spans="1:21" ht="14.1" customHeight="1" x14ac:dyDescent="0.2">
      <c r="A177" s="40">
        <v>43917</v>
      </c>
      <c r="B177" s="40" t="s">
        <v>181</v>
      </c>
      <c r="C177" s="40" t="s">
        <v>1019</v>
      </c>
      <c r="D177" s="41">
        <v>45868.549687999999</v>
      </c>
      <c r="E177" s="42">
        <v>0</v>
      </c>
      <c r="F177" s="42">
        <v>507059032</v>
      </c>
      <c r="G177" s="42">
        <v>545412217</v>
      </c>
      <c r="H177" s="42">
        <v>568224323</v>
      </c>
      <c r="I177" s="43">
        <v>4.1799999999999997E-2</v>
      </c>
      <c r="J177" s="44">
        <v>0</v>
      </c>
      <c r="K177" s="44">
        <v>0</v>
      </c>
      <c r="L177" s="44">
        <v>0</v>
      </c>
      <c r="M177" s="43">
        <v>4.1799999999999997E-2</v>
      </c>
      <c r="N177" s="42">
        <v>0</v>
      </c>
      <c r="O177" s="42">
        <v>0</v>
      </c>
      <c r="P177" s="42">
        <v>528266999</v>
      </c>
      <c r="Q177" s="43">
        <v>0.6169</v>
      </c>
      <c r="R177" s="43">
        <v>0.6069</v>
      </c>
      <c r="S177" s="43">
        <v>0.63219999999999998</v>
      </c>
      <c r="T177" s="43">
        <v>0.56889999999999996</v>
      </c>
      <c r="U177" s="43">
        <v>0.6069</v>
      </c>
    </row>
    <row r="178" spans="1:21" ht="14.1" customHeight="1" x14ac:dyDescent="0.2">
      <c r="A178" s="40">
        <v>43918</v>
      </c>
      <c r="B178" s="40" t="s">
        <v>182</v>
      </c>
      <c r="C178" s="40" t="s">
        <v>1019</v>
      </c>
      <c r="D178" s="41">
        <v>45868.616029999997</v>
      </c>
      <c r="E178" s="42">
        <v>0</v>
      </c>
      <c r="F178" s="42">
        <v>2811044164</v>
      </c>
      <c r="G178" s="42">
        <v>2989624624</v>
      </c>
      <c r="H178" s="42">
        <v>3319693008</v>
      </c>
      <c r="I178" s="43">
        <v>0.1104</v>
      </c>
      <c r="J178" s="44">
        <v>0</v>
      </c>
      <c r="K178" s="44">
        <v>0</v>
      </c>
      <c r="L178" s="44">
        <v>0</v>
      </c>
      <c r="M178" s="43">
        <v>0.1104</v>
      </c>
      <c r="N178" s="42">
        <v>0</v>
      </c>
      <c r="O178" s="42">
        <v>0</v>
      </c>
      <c r="P178" s="42">
        <v>3121396439</v>
      </c>
      <c r="Q178" s="43">
        <v>0.6169</v>
      </c>
      <c r="R178" s="43">
        <v>0.56940000000000002</v>
      </c>
      <c r="S178" s="43">
        <v>0.63219999999999998</v>
      </c>
      <c r="T178" s="43">
        <v>0.56889999999999996</v>
      </c>
      <c r="U178" s="43">
        <v>0.56940000000000002</v>
      </c>
    </row>
    <row r="179" spans="1:21" ht="14.1" customHeight="1" x14ac:dyDescent="0.2">
      <c r="A179" s="40">
        <v>43919</v>
      </c>
      <c r="B179" s="40" t="s">
        <v>183</v>
      </c>
      <c r="C179" s="40" t="s">
        <v>1019</v>
      </c>
      <c r="D179" s="41">
        <v>45868.755394</v>
      </c>
      <c r="E179" s="42">
        <v>0</v>
      </c>
      <c r="F179" s="42">
        <v>3996623477</v>
      </c>
      <c r="G179" s="42">
        <v>4566146771</v>
      </c>
      <c r="H179" s="42">
        <v>4652940726</v>
      </c>
      <c r="I179" s="43">
        <v>1.9E-2</v>
      </c>
      <c r="J179" s="44">
        <v>0</v>
      </c>
      <c r="K179" s="44">
        <v>0</v>
      </c>
      <c r="L179" s="44">
        <v>0</v>
      </c>
      <c r="M179" s="43">
        <v>1.9E-2</v>
      </c>
      <c r="N179" s="42">
        <v>0</v>
      </c>
      <c r="O179" s="42">
        <v>0</v>
      </c>
      <c r="P179" s="42">
        <v>4072591854</v>
      </c>
      <c r="Q179" s="43">
        <v>0.6169</v>
      </c>
      <c r="R179" s="43">
        <v>0.6169</v>
      </c>
      <c r="S179" s="43">
        <v>0.63219999999999998</v>
      </c>
      <c r="T179" s="43">
        <v>0.56889999999999996</v>
      </c>
      <c r="U179" s="43">
        <v>0.6169</v>
      </c>
    </row>
    <row r="180" spans="1:21" ht="14.1" customHeight="1" x14ac:dyDescent="0.2">
      <c r="A180" s="40">
        <v>44902</v>
      </c>
      <c r="B180" s="40" t="s">
        <v>184</v>
      </c>
      <c r="C180" s="40" t="s">
        <v>1019</v>
      </c>
      <c r="D180" s="41">
        <v>45868.791168999996</v>
      </c>
      <c r="E180" s="42">
        <v>0</v>
      </c>
      <c r="F180" s="42">
        <v>221487062</v>
      </c>
      <c r="G180" s="42">
        <v>203443056</v>
      </c>
      <c r="H180" s="42">
        <v>226518627</v>
      </c>
      <c r="I180" s="43">
        <v>0.1134</v>
      </c>
      <c r="J180" s="44">
        <v>0</v>
      </c>
      <c r="K180" s="44">
        <v>0</v>
      </c>
      <c r="L180" s="44">
        <v>0</v>
      </c>
      <c r="M180" s="43">
        <v>0.1134</v>
      </c>
      <c r="N180" s="42">
        <v>0</v>
      </c>
      <c r="O180" s="42">
        <v>0</v>
      </c>
      <c r="P180" s="42">
        <v>246609278</v>
      </c>
      <c r="Q180" s="43">
        <v>0.6855</v>
      </c>
      <c r="R180" s="43">
        <v>0.63100000000000001</v>
      </c>
      <c r="S180" s="43">
        <v>0.63219999999999998</v>
      </c>
      <c r="T180" s="43">
        <v>0.56889999999999996</v>
      </c>
      <c r="U180" s="43">
        <v>0.63100000000000001</v>
      </c>
    </row>
    <row r="181" spans="1:21" ht="14.1" customHeight="1" x14ac:dyDescent="0.2">
      <c r="A181" s="40">
        <v>45902</v>
      </c>
      <c r="B181" s="40" t="s">
        <v>185</v>
      </c>
      <c r="C181" s="40" t="s">
        <v>1019</v>
      </c>
      <c r="D181" s="41">
        <v>45861.762742999999</v>
      </c>
      <c r="E181" s="42">
        <v>0</v>
      </c>
      <c r="F181" s="42">
        <v>1659281481</v>
      </c>
      <c r="G181" s="42">
        <v>1780648447</v>
      </c>
      <c r="H181" s="42">
        <v>1855621283</v>
      </c>
      <c r="I181" s="43">
        <v>4.2099999999999999E-2</v>
      </c>
      <c r="J181" s="44">
        <v>0</v>
      </c>
      <c r="K181" s="44">
        <v>0</v>
      </c>
      <c r="L181" s="44">
        <v>0</v>
      </c>
      <c r="M181" s="43">
        <v>4.2099999999999999E-2</v>
      </c>
      <c r="N181" s="42">
        <v>0</v>
      </c>
      <c r="O181" s="42">
        <v>0</v>
      </c>
      <c r="P181" s="42">
        <v>1729144254</v>
      </c>
      <c r="Q181" s="43">
        <v>0.6169</v>
      </c>
      <c r="R181" s="43">
        <v>0.60670000000000002</v>
      </c>
      <c r="S181" s="43">
        <v>0.63219999999999998</v>
      </c>
      <c r="T181" s="43">
        <v>0.56889999999999996</v>
      </c>
      <c r="U181" s="43">
        <v>0.60670000000000002</v>
      </c>
    </row>
    <row r="182" spans="1:21" ht="14.1" customHeight="1" x14ac:dyDescent="0.2">
      <c r="A182" s="40">
        <v>45903</v>
      </c>
      <c r="B182" s="40" t="s">
        <v>186</v>
      </c>
      <c r="C182" s="40" t="s">
        <v>1019</v>
      </c>
      <c r="D182" s="41">
        <v>45867.817626999997</v>
      </c>
      <c r="E182" s="42">
        <v>0</v>
      </c>
      <c r="F182" s="42">
        <v>1071074404</v>
      </c>
      <c r="G182" s="42">
        <v>1100075300</v>
      </c>
      <c r="H182" s="42">
        <v>1125655992</v>
      </c>
      <c r="I182" s="43">
        <v>2.3300000000000001E-2</v>
      </c>
      <c r="J182" s="44">
        <v>0</v>
      </c>
      <c r="K182" s="44">
        <v>0</v>
      </c>
      <c r="L182" s="44">
        <v>0</v>
      </c>
      <c r="M182" s="43">
        <v>2.3300000000000001E-2</v>
      </c>
      <c r="N182" s="42">
        <v>0</v>
      </c>
      <c r="O182" s="42">
        <v>0</v>
      </c>
      <c r="P182" s="42">
        <v>1095980721</v>
      </c>
      <c r="Q182" s="43">
        <v>0.65200000000000002</v>
      </c>
      <c r="R182" s="43">
        <v>0.65200000000000002</v>
      </c>
      <c r="S182" s="43">
        <v>0.63219999999999998</v>
      </c>
      <c r="T182" s="43">
        <v>0.56889999999999996</v>
      </c>
      <c r="U182" s="43">
        <v>0.63219999999999998</v>
      </c>
    </row>
    <row r="183" spans="1:21" ht="14.1" customHeight="1" x14ac:dyDescent="0.2">
      <c r="A183" s="40">
        <v>45905</v>
      </c>
      <c r="B183" s="40" t="s">
        <v>187</v>
      </c>
      <c r="C183" s="40" t="s">
        <v>1019</v>
      </c>
      <c r="D183" s="41">
        <v>45868.801539</v>
      </c>
      <c r="E183" s="42">
        <v>0</v>
      </c>
      <c r="F183" s="42">
        <v>520122157</v>
      </c>
      <c r="G183" s="42">
        <v>563857262</v>
      </c>
      <c r="H183" s="42">
        <v>635358255</v>
      </c>
      <c r="I183" s="43">
        <v>0.1268</v>
      </c>
      <c r="J183" s="44">
        <v>0</v>
      </c>
      <c r="K183" s="44">
        <v>0</v>
      </c>
      <c r="L183" s="44">
        <v>0</v>
      </c>
      <c r="M183" s="43">
        <v>0.1268</v>
      </c>
      <c r="N183" s="42">
        <v>0</v>
      </c>
      <c r="O183" s="42">
        <v>0</v>
      </c>
      <c r="P183" s="42">
        <v>586077237</v>
      </c>
      <c r="Q183" s="43">
        <v>0.6169</v>
      </c>
      <c r="R183" s="43">
        <v>0.56110000000000004</v>
      </c>
      <c r="S183" s="43">
        <v>0.63219999999999998</v>
      </c>
      <c r="T183" s="43">
        <v>0.56889999999999996</v>
      </c>
      <c r="U183" s="43">
        <v>0.56889999999999996</v>
      </c>
    </row>
    <row r="184" spans="1:21" ht="14.1" customHeight="1" x14ac:dyDescent="0.2">
      <c r="A184" s="40">
        <v>46901</v>
      </c>
      <c r="B184" s="40" t="s">
        <v>188</v>
      </c>
      <c r="C184" s="40" t="s">
        <v>1019</v>
      </c>
      <c r="D184" s="41">
        <v>45868.755706000004</v>
      </c>
      <c r="E184" s="42">
        <v>0</v>
      </c>
      <c r="F184" s="42">
        <v>9211305787</v>
      </c>
      <c r="G184" s="42">
        <v>10184066732</v>
      </c>
      <c r="H184" s="42">
        <v>9680814296</v>
      </c>
      <c r="I184" s="43">
        <v>-4.9399999999999999E-2</v>
      </c>
      <c r="J184" s="44">
        <v>0</v>
      </c>
      <c r="K184" s="44">
        <v>0</v>
      </c>
      <c r="L184" s="44">
        <v>0</v>
      </c>
      <c r="M184" s="43">
        <v>-4.9399999999999999E-2</v>
      </c>
      <c r="N184" s="42">
        <v>0</v>
      </c>
      <c r="O184" s="42">
        <v>0</v>
      </c>
      <c r="P184" s="42">
        <v>8756122981</v>
      </c>
      <c r="Q184" s="43">
        <v>0.6169</v>
      </c>
      <c r="R184" s="43">
        <v>0.6169</v>
      </c>
      <c r="S184" s="43">
        <v>0.63219999999999998</v>
      </c>
      <c r="T184" s="43">
        <v>0.56889999999999996</v>
      </c>
      <c r="U184" s="43">
        <v>0.6169</v>
      </c>
    </row>
    <row r="185" spans="1:21" ht="14.1" customHeight="1" x14ac:dyDescent="0.2">
      <c r="A185" s="40">
        <v>46902</v>
      </c>
      <c r="B185" s="40" t="s">
        <v>189</v>
      </c>
      <c r="C185" s="40" t="s">
        <v>1019</v>
      </c>
      <c r="D185" s="41">
        <v>45870.525625000002</v>
      </c>
      <c r="E185" s="42">
        <v>4985918146</v>
      </c>
      <c r="F185" s="42">
        <v>33425181311</v>
      </c>
      <c r="G185" s="42">
        <v>28378742148</v>
      </c>
      <c r="H185" s="42">
        <v>29651403161</v>
      </c>
      <c r="I185" s="43">
        <v>4.48E-2</v>
      </c>
      <c r="J185" s="44">
        <v>0</v>
      </c>
      <c r="K185" s="44">
        <v>0</v>
      </c>
      <c r="L185" s="44">
        <v>0</v>
      </c>
      <c r="M185" s="43">
        <v>4.48E-2</v>
      </c>
      <c r="N185" s="42">
        <v>5231499905</v>
      </c>
      <c r="O185" s="42">
        <v>245581759</v>
      </c>
      <c r="P185" s="42">
        <v>34946138183</v>
      </c>
      <c r="Q185" s="43">
        <v>0.6169</v>
      </c>
      <c r="R185" s="43">
        <v>0.6048</v>
      </c>
      <c r="S185" s="43">
        <v>0.63219999999999998</v>
      </c>
      <c r="T185" s="43">
        <v>0.56889999999999996</v>
      </c>
      <c r="U185" s="43">
        <v>0.6048</v>
      </c>
    </row>
    <row r="186" spans="1:21" ht="14.1" customHeight="1" x14ac:dyDescent="0.2">
      <c r="A186" s="40">
        <v>47901</v>
      </c>
      <c r="B186" s="40" t="s">
        <v>190</v>
      </c>
      <c r="C186" s="40" t="s">
        <v>1019</v>
      </c>
      <c r="D186" s="41">
        <v>45866.673136999998</v>
      </c>
      <c r="E186" s="42">
        <v>0</v>
      </c>
      <c r="F186" s="42">
        <v>717824280</v>
      </c>
      <c r="G186" s="42">
        <v>771244472</v>
      </c>
      <c r="H186" s="42">
        <v>734406682</v>
      </c>
      <c r="I186" s="43">
        <v>-4.7800000000000002E-2</v>
      </c>
      <c r="J186" s="44">
        <v>0</v>
      </c>
      <c r="K186" s="44">
        <v>0</v>
      </c>
      <c r="L186" s="44">
        <v>0</v>
      </c>
      <c r="M186" s="43">
        <v>-4.7800000000000002E-2</v>
      </c>
      <c r="N186" s="42">
        <v>0</v>
      </c>
      <c r="O186" s="42">
        <v>0</v>
      </c>
      <c r="P186" s="42">
        <v>683538057</v>
      </c>
      <c r="Q186" s="43">
        <v>0.6169</v>
      </c>
      <c r="R186" s="43">
        <v>0.6169</v>
      </c>
      <c r="S186" s="43">
        <v>0.63219999999999998</v>
      </c>
      <c r="T186" s="43">
        <v>0.56889999999999996</v>
      </c>
      <c r="U186" s="43">
        <v>0.6169</v>
      </c>
    </row>
    <row r="187" spans="1:21" ht="14.1" customHeight="1" x14ac:dyDescent="0.2">
      <c r="A187" s="40">
        <v>47902</v>
      </c>
      <c r="B187" s="40" t="s">
        <v>191</v>
      </c>
      <c r="C187" s="40" t="s">
        <v>1019</v>
      </c>
      <c r="D187" s="41">
        <v>45863.561978999998</v>
      </c>
      <c r="E187" s="42">
        <v>0</v>
      </c>
      <c r="F187" s="42">
        <v>369224670</v>
      </c>
      <c r="G187" s="42">
        <v>397783784</v>
      </c>
      <c r="H187" s="42">
        <v>412344065</v>
      </c>
      <c r="I187" s="43">
        <v>3.6600000000000001E-2</v>
      </c>
      <c r="J187" s="44">
        <v>0</v>
      </c>
      <c r="K187" s="44">
        <v>0</v>
      </c>
      <c r="L187" s="44">
        <v>0</v>
      </c>
      <c r="M187" s="43">
        <v>3.6600000000000001E-2</v>
      </c>
      <c r="N187" s="42">
        <v>0</v>
      </c>
      <c r="O187" s="42">
        <v>0</v>
      </c>
      <c r="P187" s="42">
        <v>382739587</v>
      </c>
      <c r="Q187" s="43">
        <v>0.6169</v>
      </c>
      <c r="R187" s="43">
        <v>0.6099</v>
      </c>
      <c r="S187" s="43">
        <v>0.63219999999999998</v>
      </c>
      <c r="T187" s="43">
        <v>0.56889999999999996</v>
      </c>
      <c r="U187" s="43">
        <v>0.6099</v>
      </c>
    </row>
    <row r="188" spans="1:21" ht="14.1" customHeight="1" x14ac:dyDescent="0.2">
      <c r="A188" s="40">
        <v>47903</v>
      </c>
      <c r="B188" s="40" t="s">
        <v>192</v>
      </c>
      <c r="C188" s="40" t="s">
        <v>1019</v>
      </c>
      <c r="D188" s="41">
        <v>45866.672858999998</v>
      </c>
      <c r="E188" s="42">
        <v>0</v>
      </c>
      <c r="F188" s="42">
        <v>134406884</v>
      </c>
      <c r="G188" s="42">
        <v>140834501</v>
      </c>
      <c r="H188" s="42">
        <v>131721213</v>
      </c>
      <c r="I188" s="43">
        <v>-6.4699999999999994E-2</v>
      </c>
      <c r="J188" s="44">
        <v>0</v>
      </c>
      <c r="K188" s="44">
        <v>0</v>
      </c>
      <c r="L188" s="44">
        <v>0</v>
      </c>
      <c r="M188" s="43">
        <v>-6.4699999999999994E-2</v>
      </c>
      <c r="N188" s="42">
        <v>0</v>
      </c>
      <c r="O188" s="42">
        <v>0</v>
      </c>
      <c r="P188" s="42">
        <v>125709522</v>
      </c>
      <c r="Q188" s="43">
        <v>0.6169</v>
      </c>
      <c r="R188" s="43">
        <v>0.6169</v>
      </c>
      <c r="S188" s="43">
        <v>0.63219999999999998</v>
      </c>
      <c r="T188" s="43">
        <v>0.56889999999999996</v>
      </c>
      <c r="U188" s="43">
        <v>0.6169</v>
      </c>
    </row>
    <row r="189" spans="1:21" ht="14.1" customHeight="1" x14ac:dyDescent="0.2">
      <c r="A189" s="40">
        <v>47905</v>
      </c>
      <c r="B189" s="40" t="s">
        <v>193</v>
      </c>
      <c r="C189" s="40" t="s">
        <v>1019</v>
      </c>
      <c r="D189" s="41">
        <v>45868.762280000003</v>
      </c>
      <c r="E189" s="42">
        <v>0</v>
      </c>
      <c r="F189" s="42">
        <v>58458671</v>
      </c>
      <c r="G189" s="42">
        <v>63689036</v>
      </c>
      <c r="H189" s="42">
        <v>64878263</v>
      </c>
      <c r="I189" s="43">
        <v>1.8700000000000001E-2</v>
      </c>
      <c r="J189" s="44">
        <v>0</v>
      </c>
      <c r="K189" s="44">
        <v>0</v>
      </c>
      <c r="L189" s="44">
        <v>0</v>
      </c>
      <c r="M189" s="43">
        <v>1.8700000000000001E-2</v>
      </c>
      <c r="N189" s="42">
        <v>0</v>
      </c>
      <c r="O189" s="42">
        <v>0</v>
      </c>
      <c r="P189" s="42">
        <v>59550235</v>
      </c>
      <c r="Q189" s="43">
        <v>0.6169</v>
      </c>
      <c r="R189" s="43">
        <v>0.6169</v>
      </c>
      <c r="S189" s="43">
        <v>0.63219999999999998</v>
      </c>
      <c r="T189" s="43">
        <v>0.56889999999999996</v>
      </c>
      <c r="U189" s="43">
        <v>0.6169</v>
      </c>
    </row>
    <row r="190" spans="1:21" ht="14.1" customHeight="1" x14ac:dyDescent="0.2">
      <c r="A190" s="40">
        <v>48901</v>
      </c>
      <c r="B190" s="40" t="s">
        <v>194</v>
      </c>
      <c r="C190" s="40" t="s">
        <v>1019</v>
      </c>
      <c r="D190" s="41">
        <v>45868.589352000003</v>
      </c>
      <c r="E190" s="42">
        <v>0</v>
      </c>
      <c r="F190" s="42">
        <v>295811519</v>
      </c>
      <c r="G190" s="42">
        <v>268114296</v>
      </c>
      <c r="H190" s="42">
        <v>339648651</v>
      </c>
      <c r="I190" s="43">
        <v>0.26679999999999998</v>
      </c>
      <c r="J190" s="44">
        <v>0</v>
      </c>
      <c r="K190" s="44">
        <v>0</v>
      </c>
      <c r="L190" s="44">
        <v>0</v>
      </c>
      <c r="M190" s="43">
        <v>0.26679999999999998</v>
      </c>
      <c r="N190" s="42">
        <v>0</v>
      </c>
      <c r="O190" s="42">
        <v>0</v>
      </c>
      <c r="P190" s="42">
        <v>374735644</v>
      </c>
      <c r="Q190" s="43">
        <v>0.64659999999999995</v>
      </c>
      <c r="R190" s="43">
        <v>0.52310000000000001</v>
      </c>
      <c r="S190" s="43">
        <v>0.63219999999999998</v>
      </c>
      <c r="T190" s="43">
        <v>0.56889999999999996</v>
      </c>
      <c r="U190" s="43">
        <v>0.56889999999999996</v>
      </c>
    </row>
    <row r="191" spans="1:21" ht="14.1" customHeight="1" x14ac:dyDescent="0.2">
      <c r="A191" s="40">
        <v>48903</v>
      </c>
      <c r="B191" s="40" t="s">
        <v>195</v>
      </c>
      <c r="C191" s="40" t="s">
        <v>1019</v>
      </c>
      <c r="D191" s="41">
        <v>45869.804779999999</v>
      </c>
      <c r="E191" s="42">
        <v>0</v>
      </c>
      <c r="F191" s="42">
        <v>270152741</v>
      </c>
      <c r="G191" s="42">
        <v>261183204</v>
      </c>
      <c r="H191" s="42">
        <v>311747709</v>
      </c>
      <c r="I191" s="43">
        <v>0.19359999999999999</v>
      </c>
      <c r="J191" s="44">
        <v>0</v>
      </c>
      <c r="K191" s="44">
        <v>0</v>
      </c>
      <c r="L191" s="44">
        <v>0</v>
      </c>
      <c r="M191" s="43">
        <v>0.19359999999999999</v>
      </c>
      <c r="N191" s="42">
        <v>0</v>
      </c>
      <c r="O191" s="42">
        <v>0</v>
      </c>
      <c r="P191" s="42">
        <v>322453729</v>
      </c>
      <c r="Q191" s="43">
        <v>0.62350000000000005</v>
      </c>
      <c r="R191" s="43">
        <v>0.53539999999999999</v>
      </c>
      <c r="S191" s="43">
        <v>0.63219999999999998</v>
      </c>
      <c r="T191" s="43">
        <v>0.56889999999999996</v>
      </c>
      <c r="U191" s="43">
        <v>0.56889999999999996</v>
      </c>
    </row>
    <row r="192" spans="1:21" ht="14.1" customHeight="1" x14ac:dyDescent="0.2">
      <c r="A192" s="40">
        <v>49901</v>
      </c>
      <c r="B192" s="40" t="s">
        <v>196</v>
      </c>
      <c r="C192" s="40" t="s">
        <v>1019</v>
      </c>
      <c r="D192" s="41">
        <v>45860.855589999999</v>
      </c>
      <c r="E192" s="42">
        <v>0</v>
      </c>
      <c r="F192" s="42">
        <v>1922674288</v>
      </c>
      <c r="G192" s="42">
        <v>2044647556</v>
      </c>
      <c r="H192" s="42">
        <v>1947034777</v>
      </c>
      <c r="I192" s="43">
        <v>-4.7699999999999999E-2</v>
      </c>
      <c r="J192" s="44">
        <v>0</v>
      </c>
      <c r="K192" s="44">
        <v>0</v>
      </c>
      <c r="L192" s="44">
        <v>0</v>
      </c>
      <c r="M192" s="43">
        <v>-4.7699999999999999E-2</v>
      </c>
      <c r="N192" s="42">
        <v>0</v>
      </c>
      <c r="O192" s="42">
        <v>0</v>
      </c>
      <c r="P192" s="42">
        <v>1830884591</v>
      </c>
      <c r="Q192" s="43">
        <v>0.6169</v>
      </c>
      <c r="R192" s="43">
        <v>0.6169</v>
      </c>
      <c r="S192" s="43">
        <v>0.63219999999999998</v>
      </c>
      <c r="T192" s="43">
        <v>0.56889999999999996</v>
      </c>
      <c r="U192" s="43">
        <v>0.6169</v>
      </c>
    </row>
    <row r="193" spans="1:21" ht="14.1" customHeight="1" x14ac:dyDescent="0.2">
      <c r="A193" s="40">
        <v>49902</v>
      </c>
      <c r="B193" s="40" t="s">
        <v>197</v>
      </c>
      <c r="C193" s="40" t="s">
        <v>1019</v>
      </c>
      <c r="D193" s="41">
        <v>45867.778611000002</v>
      </c>
      <c r="E193" s="42">
        <v>0</v>
      </c>
      <c r="F193" s="42">
        <v>572865681</v>
      </c>
      <c r="G193" s="42">
        <v>608313965</v>
      </c>
      <c r="H193" s="42">
        <v>611597012</v>
      </c>
      <c r="I193" s="43">
        <v>5.4000000000000003E-3</v>
      </c>
      <c r="J193" s="44">
        <v>33655860</v>
      </c>
      <c r="K193" s="44">
        <v>0</v>
      </c>
      <c r="L193" s="44">
        <v>33655860</v>
      </c>
      <c r="M193" s="43">
        <v>-4.7300000000000002E-2</v>
      </c>
      <c r="N193" s="42">
        <v>0</v>
      </c>
      <c r="O193" s="42">
        <v>0</v>
      </c>
      <c r="P193" s="42">
        <v>575957415</v>
      </c>
      <c r="Q193" s="43">
        <v>0.66839999999999999</v>
      </c>
      <c r="R193" s="43">
        <v>0.66839999999999999</v>
      </c>
      <c r="S193" s="43">
        <v>0.63219999999999998</v>
      </c>
      <c r="T193" s="43">
        <v>0.56889999999999996</v>
      </c>
      <c r="U193" s="43">
        <v>0.63219999999999998</v>
      </c>
    </row>
    <row r="194" spans="1:21" ht="14.1" customHeight="1" x14ac:dyDescent="0.2">
      <c r="A194" s="40">
        <v>49903</v>
      </c>
      <c r="B194" s="40" t="s">
        <v>198</v>
      </c>
      <c r="C194" s="40" t="s">
        <v>1019</v>
      </c>
      <c r="D194" s="41">
        <v>45869.811156999996</v>
      </c>
      <c r="E194" s="42">
        <v>0</v>
      </c>
      <c r="F194" s="42">
        <v>553463026</v>
      </c>
      <c r="G194" s="42">
        <v>600556743</v>
      </c>
      <c r="H194" s="42">
        <v>594287486</v>
      </c>
      <c r="I194" s="43">
        <v>-1.04E-2</v>
      </c>
      <c r="J194" s="44">
        <v>0</v>
      </c>
      <c r="K194" s="44">
        <v>0</v>
      </c>
      <c r="L194" s="44">
        <v>0</v>
      </c>
      <c r="M194" s="43">
        <v>-1.04E-2</v>
      </c>
      <c r="N194" s="42">
        <v>0</v>
      </c>
      <c r="O194" s="42">
        <v>0</v>
      </c>
      <c r="P194" s="42">
        <v>547685384</v>
      </c>
      <c r="Q194" s="43">
        <v>0.6169</v>
      </c>
      <c r="R194" s="43">
        <v>0.6169</v>
      </c>
      <c r="S194" s="43">
        <v>0.63219999999999998</v>
      </c>
      <c r="T194" s="43">
        <v>0.56889999999999996</v>
      </c>
      <c r="U194" s="43">
        <v>0.6169</v>
      </c>
    </row>
    <row r="195" spans="1:21" ht="14.1" customHeight="1" x14ac:dyDescent="0.2">
      <c r="A195" s="40">
        <v>49905</v>
      </c>
      <c r="B195" s="40" t="s">
        <v>199</v>
      </c>
      <c r="C195" s="40" t="s">
        <v>1019</v>
      </c>
      <c r="D195" s="41">
        <v>45867.563564999997</v>
      </c>
      <c r="E195" s="42">
        <v>0</v>
      </c>
      <c r="F195" s="42">
        <v>1370821807</v>
      </c>
      <c r="G195" s="42">
        <v>1551222625</v>
      </c>
      <c r="H195" s="42">
        <v>1503141316</v>
      </c>
      <c r="I195" s="43">
        <v>-3.1E-2</v>
      </c>
      <c r="J195" s="44">
        <v>0</v>
      </c>
      <c r="K195" s="44">
        <v>0</v>
      </c>
      <c r="L195" s="44">
        <v>0</v>
      </c>
      <c r="M195" s="43">
        <v>-3.1E-2</v>
      </c>
      <c r="N195" s="42">
        <v>0</v>
      </c>
      <c r="O195" s="42">
        <v>0</v>
      </c>
      <c r="P195" s="42">
        <v>1328332157</v>
      </c>
      <c r="Q195" s="43">
        <v>0.6169</v>
      </c>
      <c r="R195" s="43">
        <v>0.6169</v>
      </c>
      <c r="S195" s="43">
        <v>0.63219999999999998</v>
      </c>
      <c r="T195" s="43">
        <v>0.56889999999999996</v>
      </c>
      <c r="U195" s="43">
        <v>0.6169</v>
      </c>
    </row>
    <row r="196" spans="1:21" ht="14.1" customHeight="1" x14ac:dyDescent="0.2">
      <c r="A196" s="40">
        <v>49906</v>
      </c>
      <c r="B196" s="40" t="s">
        <v>200</v>
      </c>
      <c r="C196" s="40" t="s">
        <v>1019</v>
      </c>
      <c r="D196" s="41">
        <v>45866.72191</v>
      </c>
      <c r="E196" s="42">
        <v>0</v>
      </c>
      <c r="F196" s="42">
        <v>402893283</v>
      </c>
      <c r="G196" s="42">
        <v>428364504</v>
      </c>
      <c r="H196" s="42">
        <v>471262090</v>
      </c>
      <c r="I196" s="43">
        <v>0.10009999999999999</v>
      </c>
      <c r="J196" s="44">
        <v>0</v>
      </c>
      <c r="K196" s="44">
        <v>0</v>
      </c>
      <c r="L196" s="44">
        <v>0</v>
      </c>
      <c r="M196" s="43">
        <v>0.10009999999999999</v>
      </c>
      <c r="N196" s="42">
        <v>0</v>
      </c>
      <c r="O196" s="42">
        <v>0</v>
      </c>
      <c r="P196" s="42">
        <v>443240112</v>
      </c>
      <c r="Q196" s="43">
        <v>0.6855</v>
      </c>
      <c r="R196" s="43">
        <v>0.63859999999999995</v>
      </c>
      <c r="S196" s="43">
        <v>0.63219999999999998</v>
      </c>
      <c r="T196" s="43">
        <v>0.56889999999999996</v>
      </c>
      <c r="U196" s="43">
        <v>0.63219999999999998</v>
      </c>
    </row>
    <row r="197" spans="1:21" ht="14.1" customHeight="1" x14ac:dyDescent="0.2">
      <c r="A197" s="40">
        <v>49907</v>
      </c>
      <c r="B197" s="40" t="s">
        <v>201</v>
      </c>
      <c r="C197" s="40" t="s">
        <v>1019</v>
      </c>
      <c r="D197" s="41">
        <v>45868.615833000003</v>
      </c>
      <c r="E197" s="42">
        <v>0</v>
      </c>
      <c r="F197" s="42">
        <v>431338194</v>
      </c>
      <c r="G197" s="42">
        <v>469679922</v>
      </c>
      <c r="H197" s="42">
        <v>450874189</v>
      </c>
      <c r="I197" s="43">
        <v>-0.04</v>
      </c>
      <c r="J197" s="44">
        <v>0</v>
      </c>
      <c r="K197" s="44">
        <v>0</v>
      </c>
      <c r="L197" s="44">
        <v>0</v>
      </c>
      <c r="M197" s="43">
        <v>-0.04</v>
      </c>
      <c r="N197" s="42">
        <v>0</v>
      </c>
      <c r="O197" s="42">
        <v>0</v>
      </c>
      <c r="P197" s="42">
        <v>414067643</v>
      </c>
      <c r="Q197" s="43">
        <v>0.62109999999999999</v>
      </c>
      <c r="R197" s="43">
        <v>0.62109999999999999</v>
      </c>
      <c r="S197" s="43">
        <v>0.63219999999999998</v>
      </c>
      <c r="T197" s="43">
        <v>0.56889999999999996</v>
      </c>
      <c r="U197" s="43">
        <v>0.62109999999999999</v>
      </c>
    </row>
    <row r="198" spans="1:21" ht="14.1" customHeight="1" x14ac:dyDescent="0.2">
      <c r="A198" s="40">
        <v>49908</v>
      </c>
      <c r="B198" s="40" t="s">
        <v>202</v>
      </c>
      <c r="C198" s="40" t="s">
        <v>1019</v>
      </c>
      <c r="D198" s="41">
        <v>45861.740938000003</v>
      </c>
      <c r="E198" s="42">
        <v>0</v>
      </c>
      <c r="F198" s="42">
        <v>18085028</v>
      </c>
      <c r="G198" s="42">
        <v>18884495</v>
      </c>
      <c r="H198" s="42">
        <v>17915732</v>
      </c>
      <c r="I198" s="43">
        <v>-5.1299999999999998E-2</v>
      </c>
      <c r="J198" s="44">
        <v>0</v>
      </c>
      <c r="K198" s="44">
        <v>0</v>
      </c>
      <c r="L198" s="44">
        <v>0</v>
      </c>
      <c r="M198" s="43">
        <v>-5.1299999999999998E-2</v>
      </c>
      <c r="N198" s="42">
        <v>0</v>
      </c>
      <c r="O198" s="42">
        <v>0</v>
      </c>
      <c r="P198" s="42">
        <v>17157277</v>
      </c>
      <c r="Q198" s="43">
        <v>0.65210000000000001</v>
      </c>
      <c r="R198" s="43">
        <v>0.65210000000000001</v>
      </c>
      <c r="S198" s="43">
        <v>0.63219999999999998</v>
      </c>
      <c r="T198" s="43">
        <v>0.56889999999999996</v>
      </c>
      <c r="U198" s="43">
        <v>0.63219999999999998</v>
      </c>
    </row>
    <row r="199" spans="1:21" ht="14.1" customHeight="1" x14ac:dyDescent="0.2">
      <c r="A199" s="40">
        <v>49909</v>
      </c>
      <c r="B199" s="40" t="s">
        <v>203</v>
      </c>
      <c r="C199" s="40" t="s">
        <v>1019</v>
      </c>
      <c r="D199" s="41">
        <v>45868.763193999999</v>
      </c>
      <c r="E199" s="42">
        <v>0</v>
      </c>
      <c r="F199" s="42">
        <v>303156414</v>
      </c>
      <c r="G199" s="42">
        <v>320123092</v>
      </c>
      <c r="H199" s="42">
        <v>329191659</v>
      </c>
      <c r="I199" s="43">
        <v>2.8299999999999999E-2</v>
      </c>
      <c r="J199" s="44">
        <v>0</v>
      </c>
      <c r="K199" s="44">
        <v>0</v>
      </c>
      <c r="L199" s="44">
        <v>0</v>
      </c>
      <c r="M199" s="43">
        <v>2.8299999999999999E-2</v>
      </c>
      <c r="N199" s="42">
        <v>0</v>
      </c>
      <c r="O199" s="42">
        <v>0</v>
      </c>
      <c r="P199" s="42">
        <v>311744343</v>
      </c>
      <c r="Q199" s="43">
        <v>0.6169</v>
      </c>
      <c r="R199" s="43">
        <v>0.6149</v>
      </c>
      <c r="S199" s="43">
        <v>0.63219999999999998</v>
      </c>
      <c r="T199" s="43">
        <v>0.56889999999999996</v>
      </c>
      <c r="U199" s="43">
        <v>0.6149</v>
      </c>
    </row>
    <row r="200" spans="1:21" ht="14.1" customHeight="1" x14ac:dyDescent="0.2">
      <c r="A200" s="40">
        <v>50901</v>
      </c>
      <c r="B200" s="40" t="s">
        <v>204</v>
      </c>
      <c r="C200" s="40" t="s">
        <v>1019</v>
      </c>
      <c r="D200" s="41">
        <v>45866.688519000003</v>
      </c>
      <c r="E200" s="42">
        <v>0</v>
      </c>
      <c r="F200" s="42">
        <v>206488563</v>
      </c>
      <c r="G200" s="42">
        <v>217971105</v>
      </c>
      <c r="H200" s="42">
        <v>225638460</v>
      </c>
      <c r="I200" s="43">
        <v>3.5200000000000002E-2</v>
      </c>
      <c r="J200" s="44">
        <v>0</v>
      </c>
      <c r="K200" s="44">
        <v>0</v>
      </c>
      <c r="L200" s="44">
        <v>0</v>
      </c>
      <c r="M200" s="43">
        <v>3.5200000000000002E-2</v>
      </c>
      <c r="N200" s="42">
        <v>0</v>
      </c>
      <c r="O200" s="42">
        <v>0</v>
      </c>
      <c r="P200" s="42">
        <v>213752008</v>
      </c>
      <c r="Q200" s="43">
        <v>0.6169</v>
      </c>
      <c r="R200" s="43">
        <v>0.61080000000000001</v>
      </c>
      <c r="S200" s="43">
        <v>0.63219999999999998</v>
      </c>
      <c r="T200" s="43">
        <v>0.56889999999999996</v>
      </c>
      <c r="U200" s="43">
        <v>0.61080000000000001</v>
      </c>
    </row>
    <row r="201" spans="1:21" ht="14.1" customHeight="1" x14ac:dyDescent="0.2">
      <c r="A201" s="40">
        <v>50902</v>
      </c>
      <c r="B201" s="40" t="s">
        <v>205</v>
      </c>
      <c r="C201" s="40" t="s">
        <v>1019</v>
      </c>
      <c r="D201" s="41">
        <v>45867.803160000003</v>
      </c>
      <c r="E201" s="42">
        <v>0</v>
      </c>
      <c r="F201" s="42">
        <v>1128657802</v>
      </c>
      <c r="G201" s="42">
        <v>1265122715</v>
      </c>
      <c r="H201" s="42">
        <v>1175837841</v>
      </c>
      <c r="I201" s="43">
        <v>-7.0599999999999996E-2</v>
      </c>
      <c r="J201" s="44">
        <v>0</v>
      </c>
      <c r="K201" s="44">
        <v>0</v>
      </c>
      <c r="L201" s="44">
        <v>0</v>
      </c>
      <c r="M201" s="43">
        <v>-7.0599999999999996E-2</v>
      </c>
      <c r="N201" s="42">
        <v>0</v>
      </c>
      <c r="O201" s="42">
        <v>0</v>
      </c>
      <c r="P201" s="42">
        <v>1049003814</v>
      </c>
      <c r="Q201" s="43">
        <v>0.6169</v>
      </c>
      <c r="R201" s="43">
        <v>0.6169</v>
      </c>
      <c r="S201" s="43">
        <v>0.63219999999999998</v>
      </c>
      <c r="T201" s="43">
        <v>0.56889999999999996</v>
      </c>
      <c r="U201" s="43">
        <v>0.6169</v>
      </c>
    </row>
    <row r="202" spans="1:21" ht="14.1" customHeight="1" x14ac:dyDescent="0.2">
      <c r="A202" s="40">
        <v>50904</v>
      </c>
      <c r="B202" s="40" t="s">
        <v>206</v>
      </c>
      <c r="C202" s="40" t="s">
        <v>1019</v>
      </c>
      <c r="D202" s="41">
        <v>45867.810938000002</v>
      </c>
      <c r="E202" s="42">
        <v>0</v>
      </c>
      <c r="F202" s="42">
        <v>148474841</v>
      </c>
      <c r="G202" s="42">
        <v>159639180</v>
      </c>
      <c r="H202" s="42">
        <v>157835033</v>
      </c>
      <c r="I202" s="43">
        <v>-1.1299999999999999E-2</v>
      </c>
      <c r="J202" s="44">
        <v>0</v>
      </c>
      <c r="K202" s="44">
        <v>0</v>
      </c>
      <c r="L202" s="44">
        <v>0</v>
      </c>
      <c r="M202" s="43">
        <v>-1.1299999999999999E-2</v>
      </c>
      <c r="N202" s="42">
        <v>0</v>
      </c>
      <c r="O202" s="42">
        <v>0</v>
      </c>
      <c r="P202" s="42">
        <v>146796867</v>
      </c>
      <c r="Q202" s="43">
        <v>0.6169</v>
      </c>
      <c r="R202" s="43">
        <v>0.6169</v>
      </c>
      <c r="S202" s="43">
        <v>0.63219999999999998</v>
      </c>
      <c r="T202" s="43">
        <v>0.56889999999999996</v>
      </c>
      <c r="U202" s="43">
        <v>0.6169</v>
      </c>
    </row>
    <row r="203" spans="1:21" ht="14.1" customHeight="1" x14ac:dyDescent="0.2">
      <c r="A203" s="40">
        <v>50909</v>
      </c>
      <c r="B203" s="40" t="s">
        <v>207</v>
      </c>
      <c r="C203" s="40" t="s">
        <v>1019</v>
      </c>
      <c r="D203" s="41">
        <v>45869.792083</v>
      </c>
      <c r="E203" s="42">
        <v>0</v>
      </c>
      <c r="F203" s="42">
        <v>164360774</v>
      </c>
      <c r="G203" s="42">
        <v>173235135</v>
      </c>
      <c r="H203" s="42">
        <v>179401310</v>
      </c>
      <c r="I203" s="43">
        <v>3.56E-2</v>
      </c>
      <c r="J203" s="44">
        <v>0</v>
      </c>
      <c r="K203" s="44">
        <v>0</v>
      </c>
      <c r="L203" s="44">
        <v>0</v>
      </c>
      <c r="M203" s="43">
        <v>3.56E-2</v>
      </c>
      <c r="N203" s="42">
        <v>0</v>
      </c>
      <c r="O203" s="42">
        <v>0</v>
      </c>
      <c r="P203" s="42">
        <v>170211073</v>
      </c>
      <c r="Q203" s="43">
        <v>0.6169</v>
      </c>
      <c r="R203" s="43">
        <v>0.61050000000000004</v>
      </c>
      <c r="S203" s="43">
        <v>0.63219999999999998</v>
      </c>
      <c r="T203" s="43">
        <v>0.56889999999999996</v>
      </c>
      <c r="U203" s="43">
        <v>0.61050000000000004</v>
      </c>
    </row>
    <row r="204" spans="1:21" ht="14.1" customHeight="1" x14ac:dyDescent="0.2">
      <c r="A204" s="40">
        <v>50910</v>
      </c>
      <c r="B204" s="40" t="s">
        <v>208</v>
      </c>
      <c r="C204" s="40" t="s">
        <v>1019</v>
      </c>
      <c r="D204" s="41">
        <v>45868.616851999999</v>
      </c>
      <c r="E204" s="42">
        <v>0</v>
      </c>
      <c r="F204" s="42">
        <v>2028223422</v>
      </c>
      <c r="G204" s="42">
        <v>2138853268</v>
      </c>
      <c r="H204" s="42">
        <v>1953429340</v>
      </c>
      <c r="I204" s="43">
        <v>-8.6699999999999999E-2</v>
      </c>
      <c r="J204" s="44">
        <v>0</v>
      </c>
      <c r="K204" s="44">
        <v>0</v>
      </c>
      <c r="L204" s="44">
        <v>0</v>
      </c>
      <c r="M204" s="43">
        <v>-8.6699999999999999E-2</v>
      </c>
      <c r="N204" s="42">
        <v>0</v>
      </c>
      <c r="O204" s="42">
        <v>0</v>
      </c>
      <c r="P204" s="42">
        <v>1852390344</v>
      </c>
      <c r="Q204" s="43">
        <v>0.61919999999999997</v>
      </c>
      <c r="R204" s="43">
        <v>0.61919999999999997</v>
      </c>
      <c r="S204" s="43">
        <v>0.63219999999999998</v>
      </c>
      <c r="T204" s="43">
        <v>0.56889999999999996</v>
      </c>
      <c r="U204" s="43">
        <v>0.61919999999999997</v>
      </c>
    </row>
    <row r="205" spans="1:21" ht="14.1" customHeight="1" x14ac:dyDescent="0.2">
      <c r="A205" s="40">
        <v>51901</v>
      </c>
      <c r="B205" s="40" t="s">
        <v>209</v>
      </c>
      <c r="C205" s="40" t="s">
        <v>1019</v>
      </c>
      <c r="D205" s="41">
        <v>45861.751434999998</v>
      </c>
      <c r="E205" s="42">
        <v>562810</v>
      </c>
      <c r="F205" s="42">
        <v>141244142</v>
      </c>
      <c r="G205" s="42">
        <v>140918391</v>
      </c>
      <c r="H205" s="42">
        <v>143730050</v>
      </c>
      <c r="I205" s="43">
        <v>0.02</v>
      </c>
      <c r="J205" s="44">
        <v>0</v>
      </c>
      <c r="K205" s="44">
        <v>0</v>
      </c>
      <c r="L205" s="44">
        <v>0</v>
      </c>
      <c r="M205" s="43">
        <v>0.02</v>
      </c>
      <c r="N205" s="42">
        <v>228120</v>
      </c>
      <c r="O205" s="42">
        <v>-334690</v>
      </c>
      <c r="P205" s="42">
        <v>143716381</v>
      </c>
      <c r="Q205" s="43">
        <v>0.6855</v>
      </c>
      <c r="R205" s="43">
        <v>0.6855</v>
      </c>
      <c r="S205" s="43">
        <v>0.63219999999999998</v>
      </c>
      <c r="T205" s="43">
        <v>0.56889999999999996</v>
      </c>
      <c r="U205" s="43">
        <v>0.63219999999999998</v>
      </c>
    </row>
    <row r="206" spans="1:21" ht="14.1" customHeight="1" x14ac:dyDescent="0.2">
      <c r="A206" s="40">
        <v>52901</v>
      </c>
      <c r="B206" s="40" t="s">
        <v>210</v>
      </c>
      <c r="C206" s="40" t="s">
        <v>1019</v>
      </c>
      <c r="D206" s="41">
        <v>45866.673507</v>
      </c>
      <c r="E206" s="42">
        <v>0</v>
      </c>
      <c r="F206" s="42">
        <v>2779053981</v>
      </c>
      <c r="G206" s="42">
        <v>2793456820</v>
      </c>
      <c r="H206" s="42">
        <v>2493261020</v>
      </c>
      <c r="I206" s="43">
        <v>-0.1075</v>
      </c>
      <c r="J206" s="44">
        <v>0</v>
      </c>
      <c r="K206" s="44">
        <v>0</v>
      </c>
      <c r="L206" s="44">
        <v>0</v>
      </c>
      <c r="M206" s="43">
        <v>-0.1075</v>
      </c>
      <c r="N206" s="42">
        <v>0</v>
      </c>
      <c r="O206" s="42">
        <v>0</v>
      </c>
      <c r="P206" s="42">
        <v>2480405966</v>
      </c>
      <c r="Q206" s="43">
        <v>0.61919999999999997</v>
      </c>
      <c r="R206" s="43">
        <v>0.61919999999999997</v>
      </c>
      <c r="S206" s="43">
        <v>0.63219999999999998</v>
      </c>
      <c r="T206" s="43">
        <v>0.56889999999999996</v>
      </c>
      <c r="U206" s="43">
        <v>0.61919999999999997</v>
      </c>
    </row>
    <row r="207" spans="1:21" ht="14.1" customHeight="1" x14ac:dyDescent="0.2">
      <c r="A207" s="40">
        <v>53001</v>
      </c>
      <c r="B207" s="40" t="s">
        <v>211</v>
      </c>
      <c r="C207" s="40" t="s">
        <v>1019</v>
      </c>
      <c r="D207" s="41">
        <v>45862.816214999999</v>
      </c>
      <c r="E207" s="42">
        <v>1396240</v>
      </c>
      <c r="F207" s="42">
        <v>2318244927</v>
      </c>
      <c r="G207" s="42">
        <v>2318291993</v>
      </c>
      <c r="H207" s="42">
        <v>2260272725</v>
      </c>
      <c r="I207" s="43">
        <v>-2.5000000000000001E-2</v>
      </c>
      <c r="J207" s="44">
        <v>0</v>
      </c>
      <c r="K207" s="44">
        <v>0</v>
      </c>
      <c r="L207" s="44">
        <v>0</v>
      </c>
      <c r="M207" s="43">
        <v>-2.5000000000000001E-2</v>
      </c>
      <c r="N207" s="42">
        <v>1481970</v>
      </c>
      <c r="O207" s="42">
        <v>85730</v>
      </c>
      <c r="P207" s="42">
        <v>2260347510</v>
      </c>
      <c r="Q207" s="43">
        <v>0.66969999999999996</v>
      </c>
      <c r="R207" s="43">
        <v>0.66969999999999996</v>
      </c>
      <c r="S207" s="43">
        <v>0.63219999999999998</v>
      </c>
      <c r="T207" s="43">
        <v>0.56889999999999996</v>
      </c>
      <c r="U207" s="43">
        <v>0.63219999999999998</v>
      </c>
    </row>
    <row r="208" spans="1:21" ht="14.1" customHeight="1" x14ac:dyDescent="0.2">
      <c r="A208" s="40">
        <v>54901</v>
      </c>
      <c r="B208" s="40" t="s">
        <v>212</v>
      </c>
      <c r="C208" s="40" t="s">
        <v>1019</v>
      </c>
      <c r="D208" s="41">
        <v>45862.816806000003</v>
      </c>
      <c r="E208" s="42">
        <v>0</v>
      </c>
      <c r="F208" s="42">
        <v>166653479</v>
      </c>
      <c r="G208" s="42">
        <v>170030939</v>
      </c>
      <c r="H208" s="42">
        <v>151808888</v>
      </c>
      <c r="I208" s="43">
        <v>-0.1072</v>
      </c>
      <c r="J208" s="44">
        <v>0</v>
      </c>
      <c r="K208" s="44">
        <v>0</v>
      </c>
      <c r="L208" s="44">
        <v>0</v>
      </c>
      <c r="M208" s="43">
        <v>-0.1072</v>
      </c>
      <c r="N208" s="42">
        <v>0</v>
      </c>
      <c r="O208" s="42">
        <v>0</v>
      </c>
      <c r="P208" s="42">
        <v>148793387</v>
      </c>
      <c r="Q208" s="43">
        <v>0.6855</v>
      </c>
      <c r="R208" s="43">
        <v>0.6855</v>
      </c>
      <c r="S208" s="43">
        <v>0.63219999999999998</v>
      </c>
      <c r="T208" s="43">
        <v>0.56889999999999996</v>
      </c>
      <c r="U208" s="43">
        <v>0.63219999999999998</v>
      </c>
    </row>
    <row r="209" spans="1:21" ht="14.1" customHeight="1" x14ac:dyDescent="0.2">
      <c r="A209" s="40">
        <v>54902</v>
      </c>
      <c r="B209" s="40" t="s">
        <v>213</v>
      </c>
      <c r="C209" s="40" t="s">
        <v>1019</v>
      </c>
      <c r="D209" s="41">
        <v>45868.616991000003</v>
      </c>
      <c r="E209" s="42">
        <v>0</v>
      </c>
      <c r="F209" s="42">
        <v>171840262</v>
      </c>
      <c r="G209" s="42">
        <v>174393679</v>
      </c>
      <c r="H209" s="42">
        <v>173332614</v>
      </c>
      <c r="I209" s="43">
        <v>-6.1000000000000004E-3</v>
      </c>
      <c r="J209" s="44">
        <v>0</v>
      </c>
      <c r="K209" s="44">
        <v>0</v>
      </c>
      <c r="L209" s="44">
        <v>0</v>
      </c>
      <c r="M209" s="43">
        <v>-6.1000000000000004E-3</v>
      </c>
      <c r="N209" s="42">
        <v>0</v>
      </c>
      <c r="O209" s="42">
        <v>0</v>
      </c>
      <c r="P209" s="42">
        <v>170794733</v>
      </c>
      <c r="Q209" s="43">
        <v>0.6855</v>
      </c>
      <c r="R209" s="43">
        <v>0.6855</v>
      </c>
      <c r="S209" s="43">
        <v>0.63219999999999998</v>
      </c>
      <c r="T209" s="43">
        <v>0.56889999999999996</v>
      </c>
      <c r="U209" s="43">
        <v>0.63219999999999998</v>
      </c>
    </row>
    <row r="210" spans="1:21" ht="14.1" customHeight="1" x14ac:dyDescent="0.2">
      <c r="A210" s="40">
        <v>54903</v>
      </c>
      <c r="B210" s="40" t="s">
        <v>214</v>
      </c>
      <c r="C210" s="40" t="s">
        <v>1019</v>
      </c>
      <c r="D210" s="41">
        <v>45866.723518999999</v>
      </c>
      <c r="E210" s="42">
        <v>0</v>
      </c>
      <c r="F210" s="42">
        <v>120201104</v>
      </c>
      <c r="G210" s="42">
        <v>122795149</v>
      </c>
      <c r="H210" s="42">
        <v>121082572</v>
      </c>
      <c r="I210" s="43">
        <v>-1.3899999999999999E-2</v>
      </c>
      <c r="J210" s="44">
        <v>0</v>
      </c>
      <c r="K210" s="44">
        <v>0</v>
      </c>
      <c r="L210" s="44">
        <v>0</v>
      </c>
      <c r="M210" s="43">
        <v>-1.3899999999999999E-2</v>
      </c>
      <c r="N210" s="42">
        <v>0</v>
      </c>
      <c r="O210" s="42">
        <v>0</v>
      </c>
      <c r="P210" s="42">
        <v>118524705</v>
      </c>
      <c r="Q210" s="43">
        <v>0.6855</v>
      </c>
      <c r="R210" s="43">
        <v>0.6855</v>
      </c>
      <c r="S210" s="43">
        <v>0.63219999999999998</v>
      </c>
      <c r="T210" s="43">
        <v>0.56889999999999996</v>
      </c>
      <c r="U210" s="43">
        <v>0.63219999999999998</v>
      </c>
    </row>
    <row r="211" spans="1:21" ht="14.1" customHeight="1" x14ac:dyDescent="0.2">
      <c r="A211" s="40">
        <v>55901</v>
      </c>
      <c r="B211" s="40" t="s">
        <v>215</v>
      </c>
      <c r="C211" s="40" t="s">
        <v>1019</v>
      </c>
      <c r="D211" s="41">
        <v>45862.817211000001</v>
      </c>
      <c r="E211" s="42">
        <v>0</v>
      </c>
      <c r="F211" s="42">
        <v>5647769520</v>
      </c>
      <c r="G211" s="42">
        <v>5648315273</v>
      </c>
      <c r="H211" s="42">
        <v>5290968172</v>
      </c>
      <c r="I211" s="43">
        <v>-6.3299999999999995E-2</v>
      </c>
      <c r="J211" s="44">
        <v>0</v>
      </c>
      <c r="K211" s="44">
        <v>0</v>
      </c>
      <c r="L211" s="44">
        <v>0</v>
      </c>
      <c r="M211" s="43">
        <v>-6.3299999999999995E-2</v>
      </c>
      <c r="N211" s="42">
        <v>0</v>
      </c>
      <c r="O211" s="42">
        <v>0</v>
      </c>
      <c r="P211" s="42">
        <v>5290456947</v>
      </c>
      <c r="Q211" s="43">
        <v>0.63900000000000001</v>
      </c>
      <c r="R211" s="43">
        <v>0.63900000000000001</v>
      </c>
      <c r="S211" s="43">
        <v>0.63219999999999998</v>
      </c>
      <c r="T211" s="43">
        <v>0.56889999999999996</v>
      </c>
      <c r="U211" s="43">
        <v>0.63219999999999998</v>
      </c>
    </row>
    <row r="212" spans="1:21" ht="14.1" customHeight="1" x14ac:dyDescent="0.2">
      <c r="A212" s="40">
        <v>56901</v>
      </c>
      <c r="B212" s="40" t="s">
        <v>216</v>
      </c>
      <c r="C212" s="40" t="s">
        <v>1019</v>
      </c>
      <c r="D212" s="41">
        <v>45862.817545999998</v>
      </c>
      <c r="E212" s="42">
        <v>0</v>
      </c>
      <c r="F212" s="42">
        <v>1527438278</v>
      </c>
      <c r="G212" s="42">
        <v>1570721085</v>
      </c>
      <c r="H212" s="42">
        <v>1607852696</v>
      </c>
      <c r="I212" s="43">
        <v>2.3599999999999999E-2</v>
      </c>
      <c r="J212" s="44">
        <v>0</v>
      </c>
      <c r="K212" s="44">
        <v>0</v>
      </c>
      <c r="L212" s="44">
        <v>0</v>
      </c>
      <c r="M212" s="43">
        <v>2.3599999999999999E-2</v>
      </c>
      <c r="N212" s="42">
        <v>0</v>
      </c>
      <c r="O212" s="42">
        <v>0</v>
      </c>
      <c r="P212" s="42">
        <v>1563546690</v>
      </c>
      <c r="Q212" s="43">
        <v>0.65129999999999999</v>
      </c>
      <c r="R212" s="43">
        <v>0.65129999999999999</v>
      </c>
      <c r="S212" s="43">
        <v>0.63219999999999998</v>
      </c>
      <c r="T212" s="43">
        <v>0.56889999999999996</v>
      </c>
      <c r="U212" s="43">
        <v>0.63219999999999998</v>
      </c>
    </row>
    <row r="213" spans="1:21" ht="14.1" customHeight="1" x14ac:dyDescent="0.2">
      <c r="A213" s="40">
        <v>56902</v>
      </c>
      <c r="B213" s="40" t="s">
        <v>217</v>
      </c>
      <c r="C213" s="40" t="s">
        <v>1019</v>
      </c>
      <c r="D213" s="41">
        <v>45867.680521000002</v>
      </c>
      <c r="E213" s="42">
        <v>0</v>
      </c>
      <c r="F213" s="42">
        <v>222808129</v>
      </c>
      <c r="G213" s="42">
        <v>222542621</v>
      </c>
      <c r="H213" s="42">
        <v>221237575</v>
      </c>
      <c r="I213" s="43">
        <v>-5.8999999999999999E-3</v>
      </c>
      <c r="J213" s="44">
        <v>0</v>
      </c>
      <c r="K213" s="44">
        <v>0</v>
      </c>
      <c r="L213" s="44">
        <v>0</v>
      </c>
      <c r="M213" s="43">
        <v>-5.8999999999999999E-3</v>
      </c>
      <c r="N213" s="42">
        <v>0</v>
      </c>
      <c r="O213" s="42">
        <v>0</v>
      </c>
      <c r="P213" s="42">
        <v>221501526</v>
      </c>
      <c r="Q213" s="43">
        <v>0.6855</v>
      </c>
      <c r="R213" s="43">
        <v>0.6855</v>
      </c>
      <c r="S213" s="43">
        <v>0.63219999999999998</v>
      </c>
      <c r="T213" s="43">
        <v>0.56889999999999996</v>
      </c>
      <c r="U213" s="43">
        <v>0.63219999999999998</v>
      </c>
    </row>
    <row r="214" spans="1:21" ht="14.1" customHeight="1" x14ac:dyDescent="0.2">
      <c r="A214" s="40">
        <v>57903</v>
      </c>
      <c r="B214" s="40" t="s">
        <v>218</v>
      </c>
      <c r="C214" s="40" t="s">
        <v>1019</v>
      </c>
      <c r="D214" s="41">
        <v>45869.684015999999</v>
      </c>
      <c r="E214" s="42">
        <v>0</v>
      </c>
      <c r="F214" s="42">
        <v>32142333024</v>
      </c>
      <c r="G214" s="42">
        <v>33528128495</v>
      </c>
      <c r="H214" s="42">
        <v>34762894554</v>
      </c>
      <c r="I214" s="43">
        <v>3.6799999999999999E-2</v>
      </c>
      <c r="J214" s="44">
        <v>0</v>
      </c>
      <c r="K214" s="44">
        <v>0</v>
      </c>
      <c r="L214" s="44">
        <v>0</v>
      </c>
      <c r="M214" s="43">
        <v>3.6799999999999999E-2</v>
      </c>
      <c r="N214" s="42">
        <v>0</v>
      </c>
      <c r="O214" s="42">
        <v>0</v>
      </c>
      <c r="P214" s="42">
        <v>33326063332</v>
      </c>
      <c r="Q214" s="43">
        <v>0.6169</v>
      </c>
      <c r="R214" s="43">
        <v>0.60980000000000001</v>
      </c>
      <c r="S214" s="43">
        <v>0.63219999999999998</v>
      </c>
      <c r="T214" s="43">
        <v>0.56889999999999996</v>
      </c>
      <c r="U214" s="43">
        <v>0.60980000000000001</v>
      </c>
    </row>
    <row r="215" spans="1:21" ht="14.1" customHeight="1" x14ac:dyDescent="0.2">
      <c r="A215" s="40">
        <v>57904</v>
      </c>
      <c r="B215" s="40" t="s">
        <v>219</v>
      </c>
      <c r="C215" s="40" t="s">
        <v>1019</v>
      </c>
      <c r="D215" s="41">
        <v>45869.770035000001</v>
      </c>
      <c r="E215" s="42">
        <v>0</v>
      </c>
      <c r="F215" s="42">
        <v>5642445521</v>
      </c>
      <c r="G215" s="42">
        <v>6123771494</v>
      </c>
      <c r="H215" s="42">
        <v>5590705298</v>
      </c>
      <c r="I215" s="43">
        <v>-8.6999999999999994E-2</v>
      </c>
      <c r="J215" s="44">
        <v>0</v>
      </c>
      <c r="K215" s="44">
        <v>0</v>
      </c>
      <c r="L215" s="44">
        <v>0</v>
      </c>
      <c r="M215" s="43">
        <v>-8.6999999999999994E-2</v>
      </c>
      <c r="N215" s="42">
        <v>0</v>
      </c>
      <c r="O215" s="42">
        <v>0</v>
      </c>
      <c r="P215" s="42">
        <v>5151278113</v>
      </c>
      <c r="Q215" s="43">
        <v>0.6169</v>
      </c>
      <c r="R215" s="43">
        <v>0.6169</v>
      </c>
      <c r="S215" s="43">
        <v>0.63219999999999998</v>
      </c>
      <c r="T215" s="43">
        <v>0.56889999999999996</v>
      </c>
      <c r="U215" s="43">
        <v>0.6169</v>
      </c>
    </row>
    <row r="216" spans="1:21" ht="14.1" customHeight="1" x14ac:dyDescent="0.2">
      <c r="A216" s="40">
        <v>57905</v>
      </c>
      <c r="B216" s="40" t="s">
        <v>220</v>
      </c>
      <c r="C216" s="40" t="s">
        <v>1019</v>
      </c>
      <c r="D216" s="41">
        <v>45867.625034999997</v>
      </c>
      <c r="E216" s="42">
        <v>7063534282</v>
      </c>
      <c r="F216" s="42">
        <v>191808032107</v>
      </c>
      <c r="G216" s="42">
        <v>195683415159</v>
      </c>
      <c r="H216" s="42">
        <v>203051877639</v>
      </c>
      <c r="I216" s="43">
        <v>3.7699999999999997E-2</v>
      </c>
      <c r="J216" s="44">
        <v>0</v>
      </c>
      <c r="K216" s="44">
        <v>0</v>
      </c>
      <c r="L216" s="44">
        <v>0</v>
      </c>
      <c r="M216" s="43">
        <v>3.7699999999999997E-2</v>
      </c>
      <c r="N216" s="42">
        <v>5986842664</v>
      </c>
      <c r="O216" s="42">
        <v>-1076691618</v>
      </c>
      <c r="P216" s="42">
        <v>197687897842</v>
      </c>
      <c r="Q216" s="43">
        <v>0.6169</v>
      </c>
      <c r="R216" s="43">
        <v>0.61350000000000005</v>
      </c>
      <c r="S216" s="43">
        <v>0.63219999999999998</v>
      </c>
      <c r="T216" s="43">
        <v>0.56889999999999996</v>
      </c>
      <c r="U216" s="43">
        <v>0.61350000000000005</v>
      </c>
    </row>
    <row r="217" spans="1:21" ht="14.1" customHeight="1" x14ac:dyDescent="0.2">
      <c r="A217" s="40">
        <v>57906</v>
      </c>
      <c r="B217" s="40" t="s">
        <v>221</v>
      </c>
      <c r="C217" s="40" t="s">
        <v>1019</v>
      </c>
      <c r="D217" s="41">
        <v>45866.640149999999</v>
      </c>
      <c r="E217" s="42">
        <v>0</v>
      </c>
      <c r="F217" s="42">
        <v>4827507154</v>
      </c>
      <c r="G217" s="42">
        <v>5469149484</v>
      </c>
      <c r="H217" s="42">
        <v>4554746041</v>
      </c>
      <c r="I217" s="43">
        <v>-0.16719999999999999</v>
      </c>
      <c r="J217" s="44">
        <v>0</v>
      </c>
      <c r="K217" s="44">
        <v>0</v>
      </c>
      <c r="L217" s="44">
        <v>0</v>
      </c>
      <c r="M217" s="43">
        <v>-0.16719999999999999</v>
      </c>
      <c r="N217" s="42">
        <v>0</v>
      </c>
      <c r="O217" s="42">
        <v>0</v>
      </c>
      <c r="P217" s="42">
        <v>4020381809</v>
      </c>
      <c r="Q217" s="43">
        <v>0.6169</v>
      </c>
      <c r="R217" s="43">
        <v>0.6169</v>
      </c>
      <c r="S217" s="43">
        <v>0.63219999999999998</v>
      </c>
      <c r="T217" s="43">
        <v>0.56889999999999996</v>
      </c>
      <c r="U217" s="43">
        <v>0.6169</v>
      </c>
    </row>
    <row r="218" spans="1:21" ht="14.1" customHeight="1" x14ac:dyDescent="0.2">
      <c r="A218" s="40">
        <v>57907</v>
      </c>
      <c r="B218" s="40" t="s">
        <v>222</v>
      </c>
      <c r="C218" s="40" t="s">
        <v>1019</v>
      </c>
      <c r="D218" s="41">
        <v>45868.556816999997</v>
      </c>
      <c r="E218" s="42">
        <v>0</v>
      </c>
      <c r="F218" s="42">
        <v>6700669172</v>
      </c>
      <c r="G218" s="42">
        <v>6977880019</v>
      </c>
      <c r="H218" s="42">
        <v>6860443908</v>
      </c>
      <c r="I218" s="43">
        <v>-1.6799999999999999E-2</v>
      </c>
      <c r="J218" s="44">
        <v>0</v>
      </c>
      <c r="K218" s="44">
        <v>0</v>
      </c>
      <c r="L218" s="44">
        <v>0</v>
      </c>
      <c r="M218" s="43">
        <v>-1.6799999999999999E-2</v>
      </c>
      <c r="N218" s="42">
        <v>0</v>
      </c>
      <c r="O218" s="42">
        <v>0</v>
      </c>
      <c r="P218" s="42">
        <v>6587898456</v>
      </c>
      <c r="Q218" s="43">
        <v>0.6169</v>
      </c>
      <c r="R218" s="43">
        <v>0.6169</v>
      </c>
      <c r="S218" s="43">
        <v>0.63219999999999998</v>
      </c>
      <c r="T218" s="43">
        <v>0.56889999999999996</v>
      </c>
      <c r="U218" s="43">
        <v>0.6169</v>
      </c>
    </row>
    <row r="219" spans="1:21" ht="14.1" customHeight="1" x14ac:dyDescent="0.2">
      <c r="A219" s="40">
        <v>57909</v>
      </c>
      <c r="B219" s="40" t="s">
        <v>223</v>
      </c>
      <c r="C219" s="40" t="s">
        <v>1019</v>
      </c>
      <c r="D219" s="41">
        <v>45866.722106000001</v>
      </c>
      <c r="E219" s="42">
        <v>0</v>
      </c>
      <c r="F219" s="42">
        <v>30737952942</v>
      </c>
      <c r="G219" s="42">
        <v>32690505529</v>
      </c>
      <c r="H219" s="42">
        <v>32799685348</v>
      </c>
      <c r="I219" s="43">
        <v>3.3E-3</v>
      </c>
      <c r="J219" s="44">
        <v>0</v>
      </c>
      <c r="K219" s="44">
        <v>0</v>
      </c>
      <c r="L219" s="44">
        <v>0</v>
      </c>
      <c r="M219" s="43">
        <v>3.3E-3</v>
      </c>
      <c r="N219" s="42">
        <v>0</v>
      </c>
      <c r="O219" s="42">
        <v>0</v>
      </c>
      <c r="P219" s="42">
        <v>30840611622</v>
      </c>
      <c r="Q219" s="43">
        <v>0.6169</v>
      </c>
      <c r="R219" s="43">
        <v>0.6169</v>
      </c>
      <c r="S219" s="43">
        <v>0.63219999999999998</v>
      </c>
      <c r="T219" s="43">
        <v>0.56889999999999996</v>
      </c>
      <c r="U219" s="43">
        <v>0.6169</v>
      </c>
    </row>
    <row r="220" spans="1:21" ht="14.1" customHeight="1" x14ac:dyDescent="0.2">
      <c r="A220" s="40">
        <v>57910</v>
      </c>
      <c r="B220" s="40" t="s">
        <v>224</v>
      </c>
      <c r="C220" s="40" t="s">
        <v>1019</v>
      </c>
      <c r="D220" s="41">
        <v>45867.804177999999</v>
      </c>
      <c r="E220" s="42">
        <v>0</v>
      </c>
      <c r="F220" s="42">
        <v>13362926198</v>
      </c>
      <c r="G220" s="42">
        <v>13650207860</v>
      </c>
      <c r="H220" s="42">
        <v>13393789439</v>
      </c>
      <c r="I220" s="43">
        <v>-1.8800000000000001E-2</v>
      </c>
      <c r="J220" s="44">
        <v>0</v>
      </c>
      <c r="K220" s="44">
        <v>0</v>
      </c>
      <c r="L220" s="44">
        <v>0</v>
      </c>
      <c r="M220" s="43">
        <v>-1.8800000000000001E-2</v>
      </c>
      <c r="N220" s="42">
        <v>0</v>
      </c>
      <c r="O220" s="42">
        <v>0</v>
      </c>
      <c r="P220" s="42">
        <v>13111904348</v>
      </c>
      <c r="Q220" s="43">
        <v>0.6169</v>
      </c>
      <c r="R220" s="43">
        <v>0.6169</v>
      </c>
      <c r="S220" s="43">
        <v>0.63219999999999998</v>
      </c>
      <c r="T220" s="43">
        <v>0.56889999999999996</v>
      </c>
      <c r="U220" s="43">
        <v>0.6169</v>
      </c>
    </row>
    <row r="221" spans="1:21" ht="14.1" customHeight="1" x14ac:dyDescent="0.2">
      <c r="A221" s="40">
        <v>57911</v>
      </c>
      <c r="B221" s="40" t="s">
        <v>225</v>
      </c>
      <c r="C221" s="40" t="s">
        <v>1019</v>
      </c>
      <c r="D221" s="41">
        <v>45862.828853999999</v>
      </c>
      <c r="E221" s="42">
        <v>4123184800</v>
      </c>
      <c r="F221" s="42">
        <v>23376584692</v>
      </c>
      <c r="G221" s="42">
        <v>23346783135</v>
      </c>
      <c r="H221" s="42">
        <v>25251032112</v>
      </c>
      <c r="I221" s="43">
        <v>8.1600000000000006E-2</v>
      </c>
      <c r="J221" s="44">
        <v>0</v>
      </c>
      <c r="K221" s="44">
        <v>0</v>
      </c>
      <c r="L221" s="44">
        <v>0</v>
      </c>
      <c r="M221" s="43">
        <v>8.1600000000000006E-2</v>
      </c>
      <c r="N221" s="42">
        <v>4453801664</v>
      </c>
      <c r="O221" s="42">
        <v>330616864</v>
      </c>
      <c r="P221" s="42">
        <v>25277579232</v>
      </c>
      <c r="Q221" s="43">
        <v>0.6169</v>
      </c>
      <c r="R221" s="43">
        <v>0.5847</v>
      </c>
      <c r="S221" s="43">
        <v>0.63219999999999998</v>
      </c>
      <c r="T221" s="43">
        <v>0.56889999999999996</v>
      </c>
      <c r="U221" s="43">
        <v>0.5847</v>
      </c>
    </row>
    <row r="222" spans="1:21" ht="14.1" customHeight="1" x14ac:dyDescent="0.2">
      <c r="A222" s="40">
        <v>57912</v>
      </c>
      <c r="B222" s="40" t="s">
        <v>226</v>
      </c>
      <c r="C222" s="40" t="s">
        <v>1019</v>
      </c>
      <c r="D222" s="41">
        <v>45862.833542</v>
      </c>
      <c r="E222" s="42">
        <v>0</v>
      </c>
      <c r="F222" s="42">
        <v>21893703447</v>
      </c>
      <c r="G222" s="42">
        <v>22786745294</v>
      </c>
      <c r="H222" s="42">
        <v>22909175210</v>
      </c>
      <c r="I222" s="43">
        <v>5.4000000000000003E-3</v>
      </c>
      <c r="J222" s="44">
        <v>0</v>
      </c>
      <c r="K222" s="44">
        <v>0</v>
      </c>
      <c r="L222" s="44">
        <v>0</v>
      </c>
      <c r="M222" s="43">
        <v>5.4000000000000003E-3</v>
      </c>
      <c r="N222" s="42">
        <v>0</v>
      </c>
      <c r="O222" s="42">
        <v>0</v>
      </c>
      <c r="P222" s="42">
        <v>22011335177</v>
      </c>
      <c r="Q222" s="43">
        <v>0.6169</v>
      </c>
      <c r="R222" s="43">
        <v>0.6169</v>
      </c>
      <c r="S222" s="43">
        <v>0.63219999999999998</v>
      </c>
      <c r="T222" s="43">
        <v>0.56889999999999996</v>
      </c>
      <c r="U222" s="43">
        <v>0.6169</v>
      </c>
    </row>
    <row r="223" spans="1:21" ht="14.1" customHeight="1" x14ac:dyDescent="0.2">
      <c r="A223" s="40">
        <v>57913</v>
      </c>
      <c r="B223" s="40" t="s">
        <v>227</v>
      </c>
      <c r="C223" s="40" t="s">
        <v>1019</v>
      </c>
      <c r="D223" s="41">
        <v>45866.727661999998</v>
      </c>
      <c r="E223" s="42">
        <v>0</v>
      </c>
      <c r="F223" s="42">
        <v>5946502472</v>
      </c>
      <c r="G223" s="42">
        <v>6052167864</v>
      </c>
      <c r="H223" s="42">
        <v>6013810435</v>
      </c>
      <c r="I223" s="43">
        <v>-6.3E-3</v>
      </c>
      <c r="J223" s="44">
        <v>0</v>
      </c>
      <c r="K223" s="44">
        <v>0</v>
      </c>
      <c r="L223" s="44">
        <v>0</v>
      </c>
      <c r="M223" s="43">
        <v>-6.3E-3</v>
      </c>
      <c r="N223" s="42">
        <v>0</v>
      </c>
      <c r="O223" s="42">
        <v>0</v>
      </c>
      <c r="P223" s="42">
        <v>5908814729</v>
      </c>
      <c r="Q223" s="43">
        <v>0.6169</v>
      </c>
      <c r="R223" s="43">
        <v>0.6169</v>
      </c>
      <c r="S223" s="43">
        <v>0.63219999999999998</v>
      </c>
      <c r="T223" s="43">
        <v>0.56889999999999996</v>
      </c>
      <c r="U223" s="43">
        <v>0.6169</v>
      </c>
    </row>
    <row r="224" spans="1:21" ht="14.1" customHeight="1" x14ac:dyDescent="0.2">
      <c r="A224" s="40">
        <v>57914</v>
      </c>
      <c r="B224" s="40" t="s">
        <v>228</v>
      </c>
      <c r="C224" s="40" t="s">
        <v>1019</v>
      </c>
      <c r="D224" s="41">
        <v>45867.807350000003</v>
      </c>
      <c r="E224" s="42">
        <v>0</v>
      </c>
      <c r="F224" s="42">
        <v>14385660092</v>
      </c>
      <c r="G224" s="42">
        <v>14838263595</v>
      </c>
      <c r="H224" s="42">
        <v>14867427674</v>
      </c>
      <c r="I224" s="43">
        <v>2E-3</v>
      </c>
      <c r="J224" s="44">
        <v>0</v>
      </c>
      <c r="K224" s="44">
        <v>0</v>
      </c>
      <c r="L224" s="44">
        <v>0</v>
      </c>
      <c r="M224" s="43">
        <v>2E-3</v>
      </c>
      <c r="N224" s="42">
        <v>0</v>
      </c>
      <c r="O224" s="42">
        <v>0</v>
      </c>
      <c r="P224" s="42">
        <v>14413934595</v>
      </c>
      <c r="Q224" s="43">
        <v>0.6169</v>
      </c>
      <c r="R224" s="43">
        <v>0.6169</v>
      </c>
      <c r="S224" s="43">
        <v>0.63219999999999998</v>
      </c>
      <c r="T224" s="43">
        <v>0.56889999999999996</v>
      </c>
      <c r="U224" s="43">
        <v>0.6169</v>
      </c>
    </row>
    <row r="225" spans="1:21" ht="14.1" customHeight="1" x14ac:dyDescent="0.2">
      <c r="A225" s="40">
        <v>57916</v>
      </c>
      <c r="B225" s="40" t="s">
        <v>229</v>
      </c>
      <c r="C225" s="40" t="s">
        <v>1019</v>
      </c>
      <c r="D225" s="41">
        <v>45869.684501999996</v>
      </c>
      <c r="E225" s="42">
        <v>1954595792</v>
      </c>
      <c r="F225" s="42">
        <v>33886542172</v>
      </c>
      <c r="G225" s="42">
        <v>35807267292</v>
      </c>
      <c r="H225" s="42">
        <v>35044506048</v>
      </c>
      <c r="I225" s="43">
        <v>-2.1299999999999999E-2</v>
      </c>
      <c r="J225" s="44">
        <v>0</v>
      </c>
      <c r="K225" s="44">
        <v>0</v>
      </c>
      <c r="L225" s="44">
        <v>0</v>
      </c>
      <c r="M225" s="43">
        <v>-2.1299999999999999E-2</v>
      </c>
      <c r="N225" s="42">
        <v>2071291650</v>
      </c>
      <c r="O225" s="42">
        <v>116695858</v>
      </c>
      <c r="P225" s="42">
        <v>33323028313</v>
      </c>
      <c r="Q225" s="43">
        <v>0.6169</v>
      </c>
      <c r="R225" s="43">
        <v>0.6169</v>
      </c>
      <c r="S225" s="43">
        <v>0.63219999999999998</v>
      </c>
      <c r="T225" s="43">
        <v>0.56889999999999996</v>
      </c>
      <c r="U225" s="43">
        <v>0.6169</v>
      </c>
    </row>
    <row r="226" spans="1:21" ht="14.1" customHeight="1" x14ac:dyDescent="0.2">
      <c r="A226" s="40">
        <v>57919</v>
      </c>
      <c r="B226" s="40" t="s">
        <v>230</v>
      </c>
      <c r="C226" s="40" t="s">
        <v>1019</v>
      </c>
      <c r="D226" s="41">
        <v>45862.840022999997</v>
      </c>
      <c r="E226" s="42">
        <v>0</v>
      </c>
      <c r="F226" s="42">
        <v>2086645883</v>
      </c>
      <c r="G226" s="42">
        <v>2220378012</v>
      </c>
      <c r="H226" s="42">
        <v>2211367763</v>
      </c>
      <c r="I226" s="43">
        <v>-4.1000000000000003E-3</v>
      </c>
      <c r="J226" s="44">
        <v>0</v>
      </c>
      <c r="K226" s="44">
        <v>0</v>
      </c>
      <c r="L226" s="44">
        <v>0</v>
      </c>
      <c r="M226" s="43">
        <v>-4.1000000000000003E-3</v>
      </c>
      <c r="N226" s="42">
        <v>0</v>
      </c>
      <c r="O226" s="42">
        <v>0</v>
      </c>
      <c r="P226" s="42">
        <v>2078178316</v>
      </c>
      <c r="Q226" s="43">
        <v>0.6169</v>
      </c>
      <c r="R226" s="43">
        <v>0.6169</v>
      </c>
      <c r="S226" s="43">
        <v>0.63219999999999998</v>
      </c>
      <c r="T226" s="43">
        <v>0.56889999999999996</v>
      </c>
      <c r="U226" s="43">
        <v>0.6169</v>
      </c>
    </row>
    <row r="227" spans="1:21" ht="14.1" customHeight="1" x14ac:dyDescent="0.2">
      <c r="A227" s="40">
        <v>57922</v>
      </c>
      <c r="B227" s="40" t="s">
        <v>231</v>
      </c>
      <c r="C227" s="40" t="s">
        <v>1019</v>
      </c>
      <c r="D227" s="41">
        <v>45862.814339999997</v>
      </c>
      <c r="E227" s="42">
        <v>0</v>
      </c>
      <c r="F227" s="42">
        <v>18121461792</v>
      </c>
      <c r="G227" s="42">
        <v>18555768528</v>
      </c>
      <c r="H227" s="42">
        <v>18572195409</v>
      </c>
      <c r="I227" s="43">
        <v>8.9999999999999998E-4</v>
      </c>
      <c r="J227" s="44">
        <v>0</v>
      </c>
      <c r="K227" s="44">
        <v>0</v>
      </c>
      <c r="L227" s="44">
        <v>0</v>
      </c>
      <c r="M227" s="43">
        <v>8.9999999999999998E-4</v>
      </c>
      <c r="N227" s="42">
        <v>0</v>
      </c>
      <c r="O227" s="42">
        <v>0</v>
      </c>
      <c r="P227" s="42">
        <v>18137504194</v>
      </c>
      <c r="Q227" s="43">
        <v>0.6169</v>
      </c>
      <c r="R227" s="43">
        <v>0.6169</v>
      </c>
      <c r="S227" s="43">
        <v>0.63219999999999998</v>
      </c>
      <c r="T227" s="43">
        <v>0.56889999999999996</v>
      </c>
      <c r="U227" s="43">
        <v>0.6169</v>
      </c>
    </row>
    <row r="228" spans="1:21" ht="14.1" customHeight="1" x14ac:dyDescent="0.2">
      <c r="A228" s="40">
        <v>58902</v>
      </c>
      <c r="B228" s="40" t="s">
        <v>232</v>
      </c>
      <c r="C228" s="40" t="s">
        <v>1019</v>
      </c>
      <c r="D228" s="41">
        <v>45866.710601999999</v>
      </c>
      <c r="E228" s="42">
        <v>0</v>
      </c>
      <c r="F228" s="42">
        <v>85563044</v>
      </c>
      <c r="G228" s="42">
        <v>85818766</v>
      </c>
      <c r="H228" s="42">
        <v>67221930</v>
      </c>
      <c r="I228" s="43">
        <v>-0.2167</v>
      </c>
      <c r="J228" s="44">
        <v>0</v>
      </c>
      <c r="K228" s="44">
        <v>0</v>
      </c>
      <c r="L228" s="44">
        <v>0</v>
      </c>
      <c r="M228" s="43">
        <v>-0.2167</v>
      </c>
      <c r="N228" s="42">
        <v>0</v>
      </c>
      <c r="O228" s="42">
        <v>0</v>
      </c>
      <c r="P228" s="42">
        <v>67021623</v>
      </c>
      <c r="Q228" s="43">
        <v>0.6855</v>
      </c>
      <c r="R228" s="43">
        <v>0.6855</v>
      </c>
      <c r="S228" s="43">
        <v>0.63219999999999998</v>
      </c>
      <c r="T228" s="43">
        <v>0.56889999999999996</v>
      </c>
      <c r="U228" s="43">
        <v>0.63219999999999998</v>
      </c>
    </row>
    <row r="229" spans="1:21" ht="14.1" customHeight="1" x14ac:dyDescent="0.2">
      <c r="A229" s="40">
        <v>58905</v>
      </c>
      <c r="B229" s="40" t="s">
        <v>233</v>
      </c>
      <c r="C229" s="40" t="s">
        <v>1019</v>
      </c>
      <c r="D229" s="41">
        <v>45867.563437999997</v>
      </c>
      <c r="E229" s="42">
        <v>3361210</v>
      </c>
      <c r="F229" s="42">
        <v>5002193942</v>
      </c>
      <c r="G229" s="42">
        <v>5001518339</v>
      </c>
      <c r="H229" s="42">
        <v>5399886733</v>
      </c>
      <c r="I229" s="43">
        <v>7.9600000000000004E-2</v>
      </c>
      <c r="J229" s="44">
        <v>0</v>
      </c>
      <c r="K229" s="44">
        <v>0</v>
      </c>
      <c r="L229" s="44">
        <v>0</v>
      </c>
      <c r="M229" s="43">
        <v>7.9600000000000004E-2</v>
      </c>
      <c r="N229" s="42">
        <v>3361210</v>
      </c>
      <c r="O229" s="42">
        <v>0</v>
      </c>
      <c r="P229" s="42">
        <v>5400348429</v>
      </c>
      <c r="Q229" s="43">
        <v>0.6169</v>
      </c>
      <c r="R229" s="43">
        <v>0.5857</v>
      </c>
      <c r="S229" s="43">
        <v>0.63219999999999998</v>
      </c>
      <c r="T229" s="43">
        <v>0.56889999999999996</v>
      </c>
      <c r="U229" s="43">
        <v>0.5857</v>
      </c>
    </row>
    <row r="230" spans="1:21" ht="14.1" customHeight="1" x14ac:dyDescent="0.2">
      <c r="A230" s="40">
        <v>58906</v>
      </c>
      <c r="B230" s="40" t="s">
        <v>234</v>
      </c>
      <c r="C230" s="40" t="s">
        <v>1019</v>
      </c>
      <c r="D230" s="41">
        <v>45870.660602000004</v>
      </c>
      <c r="E230" s="42">
        <v>0</v>
      </c>
      <c r="F230" s="42">
        <v>563540916</v>
      </c>
      <c r="G230" s="42">
        <v>563540916</v>
      </c>
      <c r="H230" s="42">
        <v>637346401</v>
      </c>
      <c r="I230" s="43">
        <v>0.13100000000000001</v>
      </c>
      <c r="J230" s="44">
        <v>0</v>
      </c>
      <c r="K230" s="44">
        <v>0</v>
      </c>
      <c r="L230" s="44">
        <v>0</v>
      </c>
      <c r="M230" s="43">
        <v>0.13100000000000001</v>
      </c>
      <c r="N230" s="42">
        <v>0</v>
      </c>
      <c r="O230" s="42">
        <v>0</v>
      </c>
      <c r="P230" s="42">
        <v>637346401</v>
      </c>
      <c r="Q230" s="43">
        <v>0.63770000000000004</v>
      </c>
      <c r="R230" s="43">
        <v>0.57789999999999997</v>
      </c>
      <c r="S230" s="43">
        <v>0.63219999999999998</v>
      </c>
      <c r="T230" s="43">
        <v>0.56889999999999996</v>
      </c>
      <c r="U230" s="43">
        <v>0.57789999999999997</v>
      </c>
    </row>
    <row r="231" spans="1:21" ht="14.1" customHeight="1" x14ac:dyDescent="0.2">
      <c r="A231" s="40">
        <v>58909</v>
      </c>
      <c r="B231" s="40" t="s">
        <v>235</v>
      </c>
      <c r="C231" s="40" t="s">
        <v>1019</v>
      </c>
      <c r="D231" s="41">
        <v>45867.569802999999</v>
      </c>
      <c r="E231" s="42">
        <v>2187534</v>
      </c>
      <c r="F231" s="42">
        <v>3255614107</v>
      </c>
      <c r="G231" s="42">
        <v>3255614107</v>
      </c>
      <c r="H231" s="42">
        <v>3117579735</v>
      </c>
      <c r="I231" s="43">
        <v>-4.24E-2</v>
      </c>
      <c r="J231" s="44">
        <v>0</v>
      </c>
      <c r="K231" s="44">
        <v>0</v>
      </c>
      <c r="L231" s="44">
        <v>0</v>
      </c>
      <c r="M231" s="43">
        <v>-4.24E-2</v>
      </c>
      <c r="N231" s="42">
        <v>2187534</v>
      </c>
      <c r="O231" s="42">
        <v>0</v>
      </c>
      <c r="P231" s="42">
        <v>3117672484</v>
      </c>
      <c r="Q231" s="43">
        <v>0.61960000000000004</v>
      </c>
      <c r="R231" s="43">
        <v>0.61960000000000004</v>
      </c>
      <c r="S231" s="43">
        <v>0.63219999999999998</v>
      </c>
      <c r="T231" s="43">
        <v>0.56889999999999996</v>
      </c>
      <c r="U231" s="43">
        <v>0.61960000000000004</v>
      </c>
    </row>
    <row r="232" spans="1:21" ht="14.1" customHeight="1" x14ac:dyDescent="0.2">
      <c r="A232" s="40">
        <v>59901</v>
      </c>
      <c r="B232" s="40" t="s">
        <v>236</v>
      </c>
      <c r="C232" s="40" t="s">
        <v>1019</v>
      </c>
      <c r="D232" s="41">
        <v>45866.734131999998</v>
      </c>
      <c r="E232" s="42">
        <v>0</v>
      </c>
      <c r="F232" s="42">
        <v>2093480663</v>
      </c>
      <c r="G232" s="42">
        <v>2143359646</v>
      </c>
      <c r="H232" s="42">
        <v>2111199114</v>
      </c>
      <c r="I232" s="43">
        <v>-1.4999999999999999E-2</v>
      </c>
      <c r="J232" s="44">
        <v>0</v>
      </c>
      <c r="K232" s="44">
        <v>0</v>
      </c>
      <c r="L232" s="44">
        <v>0</v>
      </c>
      <c r="M232" s="43">
        <v>-1.4999999999999999E-2</v>
      </c>
      <c r="N232" s="42">
        <v>0</v>
      </c>
      <c r="O232" s="42">
        <v>0</v>
      </c>
      <c r="P232" s="42">
        <v>2062068552</v>
      </c>
      <c r="Q232" s="43">
        <v>0.64870000000000005</v>
      </c>
      <c r="R232" s="43">
        <v>0.64870000000000005</v>
      </c>
      <c r="S232" s="43">
        <v>0.63219999999999998</v>
      </c>
      <c r="T232" s="43">
        <v>0.56889999999999996</v>
      </c>
      <c r="U232" s="43">
        <v>0.63219999999999998</v>
      </c>
    </row>
    <row r="233" spans="1:21" ht="14.1" customHeight="1" x14ac:dyDescent="0.2">
      <c r="A233" s="40">
        <v>59902</v>
      </c>
      <c r="B233" s="40" t="s">
        <v>237</v>
      </c>
      <c r="C233" s="40" t="s">
        <v>1019</v>
      </c>
      <c r="D233" s="41">
        <v>45862.651806000002</v>
      </c>
      <c r="E233" s="42">
        <v>0</v>
      </c>
      <c r="F233" s="42">
        <v>73296387</v>
      </c>
      <c r="G233" s="42">
        <v>74154160</v>
      </c>
      <c r="H233" s="42">
        <v>75945482</v>
      </c>
      <c r="I233" s="43">
        <v>2.4199999999999999E-2</v>
      </c>
      <c r="J233" s="44">
        <v>0</v>
      </c>
      <c r="K233" s="44">
        <v>0</v>
      </c>
      <c r="L233" s="44">
        <v>0</v>
      </c>
      <c r="M233" s="43">
        <v>2.4199999999999999E-2</v>
      </c>
      <c r="N233" s="42">
        <v>0</v>
      </c>
      <c r="O233" s="42">
        <v>0</v>
      </c>
      <c r="P233" s="42">
        <v>75066988</v>
      </c>
      <c r="Q233" s="43">
        <v>0.6855</v>
      </c>
      <c r="R233" s="43">
        <v>0.6855</v>
      </c>
      <c r="S233" s="43">
        <v>0.63219999999999998</v>
      </c>
      <c r="T233" s="43">
        <v>0.56889999999999996</v>
      </c>
      <c r="U233" s="43">
        <v>0.63219999999999998</v>
      </c>
    </row>
    <row r="234" spans="1:21" ht="14.1" customHeight="1" x14ac:dyDescent="0.2">
      <c r="A234" s="40">
        <v>60902</v>
      </c>
      <c r="B234" s="40" t="s">
        <v>238</v>
      </c>
      <c r="C234" s="40" t="s">
        <v>1019</v>
      </c>
      <c r="D234" s="41">
        <v>45868.616620000001</v>
      </c>
      <c r="E234" s="42">
        <v>0</v>
      </c>
      <c r="F234" s="42">
        <v>392132064</v>
      </c>
      <c r="G234" s="42">
        <v>410116159</v>
      </c>
      <c r="H234" s="42">
        <v>361394771</v>
      </c>
      <c r="I234" s="43">
        <v>-0.1188</v>
      </c>
      <c r="J234" s="44">
        <v>0</v>
      </c>
      <c r="K234" s="44">
        <v>0</v>
      </c>
      <c r="L234" s="44">
        <v>0</v>
      </c>
      <c r="M234" s="43">
        <v>-0.1188</v>
      </c>
      <c r="N234" s="42">
        <v>0</v>
      </c>
      <c r="O234" s="42">
        <v>0</v>
      </c>
      <c r="P234" s="42">
        <v>345547168</v>
      </c>
      <c r="Q234" s="43">
        <v>0.61919999999999997</v>
      </c>
      <c r="R234" s="43">
        <v>0.61919999999999997</v>
      </c>
      <c r="S234" s="43">
        <v>0.63219999999999998</v>
      </c>
      <c r="T234" s="43">
        <v>0.56889999999999996</v>
      </c>
      <c r="U234" s="43">
        <v>0.61919999999999997</v>
      </c>
    </row>
    <row r="235" spans="1:21" ht="14.1" customHeight="1" x14ac:dyDescent="0.2">
      <c r="A235" s="40">
        <v>60914</v>
      </c>
      <c r="B235" s="40" t="s">
        <v>239</v>
      </c>
      <c r="C235" s="40" t="s">
        <v>1019</v>
      </c>
      <c r="D235" s="41">
        <v>45867.802568999999</v>
      </c>
      <c r="E235" s="42">
        <v>0</v>
      </c>
      <c r="F235" s="42">
        <v>133899829</v>
      </c>
      <c r="G235" s="42">
        <v>140048932</v>
      </c>
      <c r="H235" s="42">
        <v>154061956</v>
      </c>
      <c r="I235" s="43">
        <v>0.10009999999999999</v>
      </c>
      <c r="J235" s="44">
        <v>0</v>
      </c>
      <c r="K235" s="44">
        <v>0</v>
      </c>
      <c r="L235" s="44">
        <v>0</v>
      </c>
      <c r="M235" s="43">
        <v>0.10009999999999999</v>
      </c>
      <c r="N235" s="42">
        <v>0</v>
      </c>
      <c r="O235" s="42">
        <v>0</v>
      </c>
      <c r="P235" s="42">
        <v>147297586</v>
      </c>
      <c r="Q235" s="43">
        <v>0.61919999999999997</v>
      </c>
      <c r="R235" s="43">
        <v>0.57689999999999997</v>
      </c>
      <c r="S235" s="43">
        <v>0.63219999999999998</v>
      </c>
      <c r="T235" s="43">
        <v>0.56889999999999996</v>
      </c>
      <c r="U235" s="43">
        <v>0.57689999999999997</v>
      </c>
    </row>
    <row r="236" spans="1:21" ht="14.1" customHeight="1" x14ac:dyDescent="0.2">
      <c r="A236" s="40">
        <v>61901</v>
      </c>
      <c r="B236" s="40" t="s">
        <v>240</v>
      </c>
      <c r="C236" s="40" t="s">
        <v>1019</v>
      </c>
      <c r="D236" s="41">
        <v>45866.731018999999</v>
      </c>
      <c r="E236" s="42">
        <v>0</v>
      </c>
      <c r="F236" s="42">
        <v>32730061222</v>
      </c>
      <c r="G236" s="42">
        <v>30732921616</v>
      </c>
      <c r="H236" s="42">
        <v>31273145081</v>
      </c>
      <c r="I236" s="43">
        <v>1.7600000000000001E-2</v>
      </c>
      <c r="J236" s="44">
        <v>0</v>
      </c>
      <c r="K236" s="44">
        <v>0</v>
      </c>
      <c r="L236" s="44">
        <v>0</v>
      </c>
      <c r="M236" s="43">
        <v>1.7600000000000001E-2</v>
      </c>
      <c r="N236" s="42">
        <v>0</v>
      </c>
      <c r="O236" s="42">
        <v>0</v>
      </c>
      <c r="P236" s="42">
        <v>33305390418</v>
      </c>
      <c r="Q236" s="43">
        <v>0.6169</v>
      </c>
      <c r="R236" s="43">
        <v>0.6169</v>
      </c>
      <c r="S236" s="43">
        <v>0.63219999999999998</v>
      </c>
      <c r="T236" s="43">
        <v>0.56889999999999996</v>
      </c>
      <c r="U236" s="43">
        <v>0.6169</v>
      </c>
    </row>
    <row r="237" spans="1:21" ht="14.1" customHeight="1" x14ac:dyDescent="0.2">
      <c r="A237" s="40">
        <v>61902</v>
      </c>
      <c r="B237" s="40" t="s">
        <v>241</v>
      </c>
      <c r="C237" s="40" t="s">
        <v>1019</v>
      </c>
      <c r="D237" s="41">
        <v>45868.623669000001</v>
      </c>
      <c r="E237" s="42">
        <v>0</v>
      </c>
      <c r="F237" s="42">
        <v>57697315266</v>
      </c>
      <c r="G237" s="42">
        <v>61532239411</v>
      </c>
      <c r="H237" s="42">
        <v>61496434417</v>
      </c>
      <c r="I237" s="43">
        <v>-5.9999999999999995E-4</v>
      </c>
      <c r="J237" s="44">
        <v>0</v>
      </c>
      <c r="K237" s="44">
        <v>0</v>
      </c>
      <c r="L237" s="44">
        <v>0</v>
      </c>
      <c r="M237" s="43">
        <v>-5.9999999999999995E-4</v>
      </c>
      <c r="N237" s="42">
        <v>0</v>
      </c>
      <c r="O237" s="42">
        <v>0</v>
      </c>
      <c r="P237" s="42">
        <v>57663741776</v>
      </c>
      <c r="Q237" s="43">
        <v>0.6169</v>
      </c>
      <c r="R237" s="43">
        <v>0.6169</v>
      </c>
      <c r="S237" s="43">
        <v>0.63219999999999998</v>
      </c>
      <c r="T237" s="43">
        <v>0.56889999999999996</v>
      </c>
      <c r="U237" s="43">
        <v>0.6169</v>
      </c>
    </row>
    <row r="238" spans="1:21" ht="14.1" customHeight="1" x14ac:dyDescent="0.2">
      <c r="A238" s="40">
        <v>61903</v>
      </c>
      <c r="B238" s="40" t="s">
        <v>242</v>
      </c>
      <c r="C238" s="40" t="s">
        <v>1019</v>
      </c>
      <c r="D238" s="41">
        <v>45866.735347000002</v>
      </c>
      <c r="E238" s="42">
        <v>0</v>
      </c>
      <c r="F238" s="42">
        <v>1630618623</v>
      </c>
      <c r="G238" s="42">
        <v>1524709073</v>
      </c>
      <c r="H238" s="42">
        <v>1606873168</v>
      </c>
      <c r="I238" s="43">
        <v>5.3900000000000003E-2</v>
      </c>
      <c r="J238" s="44">
        <v>0</v>
      </c>
      <c r="K238" s="44">
        <v>0</v>
      </c>
      <c r="L238" s="44">
        <v>0</v>
      </c>
      <c r="M238" s="43">
        <v>5.3900000000000003E-2</v>
      </c>
      <c r="N238" s="42">
        <v>0</v>
      </c>
      <c r="O238" s="42">
        <v>0</v>
      </c>
      <c r="P238" s="42">
        <v>1718490012</v>
      </c>
      <c r="Q238" s="43">
        <v>0.6169</v>
      </c>
      <c r="R238" s="43">
        <v>0.59989999999999999</v>
      </c>
      <c r="S238" s="43">
        <v>0.63219999999999998</v>
      </c>
      <c r="T238" s="43">
        <v>0.56889999999999996</v>
      </c>
      <c r="U238" s="43">
        <v>0.59989999999999999</v>
      </c>
    </row>
    <row r="239" spans="1:21" ht="14.1" customHeight="1" x14ac:dyDescent="0.2">
      <c r="A239" s="40">
        <v>61905</v>
      </c>
      <c r="B239" s="40" t="s">
        <v>243</v>
      </c>
      <c r="C239" s="40" t="s">
        <v>1019</v>
      </c>
      <c r="D239" s="41">
        <v>45867.819236000003</v>
      </c>
      <c r="E239" s="42">
        <v>0</v>
      </c>
      <c r="F239" s="42">
        <v>1942376851</v>
      </c>
      <c r="G239" s="42">
        <v>2032244707</v>
      </c>
      <c r="H239" s="42">
        <v>2206562012</v>
      </c>
      <c r="I239" s="43">
        <v>8.5800000000000001E-2</v>
      </c>
      <c r="J239" s="44">
        <v>0</v>
      </c>
      <c r="K239" s="44">
        <v>0</v>
      </c>
      <c r="L239" s="44">
        <v>0</v>
      </c>
      <c r="M239" s="43">
        <v>8.5800000000000001E-2</v>
      </c>
      <c r="N239" s="42">
        <v>0</v>
      </c>
      <c r="O239" s="42">
        <v>0</v>
      </c>
      <c r="P239" s="42">
        <v>2108985674</v>
      </c>
      <c r="Q239" s="43">
        <v>0.6169</v>
      </c>
      <c r="R239" s="43">
        <v>0.58230000000000004</v>
      </c>
      <c r="S239" s="43">
        <v>0.63219999999999998</v>
      </c>
      <c r="T239" s="43">
        <v>0.56889999999999996</v>
      </c>
      <c r="U239" s="43">
        <v>0.58230000000000004</v>
      </c>
    </row>
    <row r="240" spans="1:21" ht="14.1" customHeight="1" x14ac:dyDescent="0.2">
      <c r="A240" s="40">
        <v>61906</v>
      </c>
      <c r="B240" s="40" t="s">
        <v>244</v>
      </c>
      <c r="C240" s="40" t="s">
        <v>1019</v>
      </c>
      <c r="D240" s="41">
        <v>45869.806019000003</v>
      </c>
      <c r="E240" s="42">
        <v>0</v>
      </c>
      <c r="F240" s="42">
        <v>1139669084</v>
      </c>
      <c r="G240" s="42">
        <v>1208687492</v>
      </c>
      <c r="H240" s="42">
        <v>1264635063</v>
      </c>
      <c r="I240" s="43">
        <v>4.6300000000000001E-2</v>
      </c>
      <c r="J240" s="44">
        <v>0</v>
      </c>
      <c r="K240" s="44">
        <v>0</v>
      </c>
      <c r="L240" s="44">
        <v>0</v>
      </c>
      <c r="M240" s="43">
        <v>4.6300000000000001E-2</v>
      </c>
      <c r="N240" s="42">
        <v>0</v>
      </c>
      <c r="O240" s="42">
        <v>0</v>
      </c>
      <c r="P240" s="42">
        <v>1192421940</v>
      </c>
      <c r="Q240" s="43">
        <v>0.61919999999999997</v>
      </c>
      <c r="R240" s="43">
        <v>0.60660000000000003</v>
      </c>
      <c r="S240" s="43">
        <v>0.63219999999999998</v>
      </c>
      <c r="T240" s="43">
        <v>0.56889999999999996</v>
      </c>
      <c r="U240" s="43">
        <v>0.60660000000000003</v>
      </c>
    </row>
    <row r="241" spans="1:21" ht="14.1" customHeight="1" x14ac:dyDescent="0.2">
      <c r="A241" s="40">
        <v>61907</v>
      </c>
      <c r="B241" s="40" t="s">
        <v>245</v>
      </c>
      <c r="C241" s="40" t="s">
        <v>1019</v>
      </c>
      <c r="D241" s="41">
        <v>45863.640103999998</v>
      </c>
      <c r="E241" s="42">
        <v>0</v>
      </c>
      <c r="F241" s="42">
        <v>3136091580</v>
      </c>
      <c r="G241" s="42">
        <v>3007029412</v>
      </c>
      <c r="H241" s="42">
        <v>3240981978</v>
      </c>
      <c r="I241" s="43">
        <v>7.7799999999999994E-2</v>
      </c>
      <c r="J241" s="44">
        <v>0</v>
      </c>
      <c r="K241" s="44">
        <v>0</v>
      </c>
      <c r="L241" s="44">
        <v>0</v>
      </c>
      <c r="M241" s="43">
        <v>7.7799999999999994E-2</v>
      </c>
      <c r="N241" s="42">
        <v>0</v>
      </c>
      <c r="O241" s="42">
        <v>0</v>
      </c>
      <c r="P241" s="42">
        <v>3380085426</v>
      </c>
      <c r="Q241" s="43">
        <v>0.6169</v>
      </c>
      <c r="R241" s="43">
        <v>0.58660000000000001</v>
      </c>
      <c r="S241" s="43">
        <v>0.63219999999999998</v>
      </c>
      <c r="T241" s="43">
        <v>0.56889999999999996</v>
      </c>
      <c r="U241" s="43">
        <v>0.58660000000000001</v>
      </c>
    </row>
    <row r="242" spans="1:21" ht="14.1" customHeight="1" x14ac:dyDescent="0.2">
      <c r="A242" s="40">
        <v>61908</v>
      </c>
      <c r="B242" s="40" t="s">
        <v>246</v>
      </c>
      <c r="C242" s="40" t="s">
        <v>1019</v>
      </c>
      <c r="D242" s="41">
        <v>45866.736481</v>
      </c>
      <c r="E242" s="42">
        <v>0</v>
      </c>
      <c r="F242" s="42">
        <v>2220905336</v>
      </c>
      <c r="G242" s="42">
        <v>2381695395</v>
      </c>
      <c r="H242" s="42">
        <v>2281011138</v>
      </c>
      <c r="I242" s="43">
        <v>-4.2299999999999997E-2</v>
      </c>
      <c r="J242" s="44">
        <v>0</v>
      </c>
      <c r="K242" s="44">
        <v>0</v>
      </c>
      <c r="L242" s="44">
        <v>0</v>
      </c>
      <c r="M242" s="43">
        <v>-4.2299999999999997E-2</v>
      </c>
      <c r="N242" s="42">
        <v>0</v>
      </c>
      <c r="O242" s="42">
        <v>0</v>
      </c>
      <c r="P242" s="42">
        <v>2127018349</v>
      </c>
      <c r="Q242" s="43">
        <v>0.6169</v>
      </c>
      <c r="R242" s="43">
        <v>0.6169</v>
      </c>
      <c r="S242" s="43">
        <v>0.63219999999999998</v>
      </c>
      <c r="T242" s="43">
        <v>0.56889999999999996</v>
      </c>
      <c r="U242" s="43">
        <v>0.6169</v>
      </c>
    </row>
    <row r="243" spans="1:21" ht="14.1" customHeight="1" x14ac:dyDescent="0.2">
      <c r="A243" s="40">
        <v>61910</v>
      </c>
      <c r="B243" s="40" t="s">
        <v>247</v>
      </c>
      <c r="C243" s="40" t="s">
        <v>1019</v>
      </c>
      <c r="D243" s="41">
        <v>45866.670149999998</v>
      </c>
      <c r="E243" s="42">
        <v>0</v>
      </c>
      <c r="F243" s="42">
        <v>5432774874</v>
      </c>
      <c r="G243" s="42">
        <v>5707393136</v>
      </c>
      <c r="H243" s="42">
        <v>6224800251</v>
      </c>
      <c r="I243" s="43">
        <v>9.0700000000000003E-2</v>
      </c>
      <c r="J243" s="44">
        <v>0</v>
      </c>
      <c r="K243" s="44">
        <v>0</v>
      </c>
      <c r="L243" s="44">
        <v>0</v>
      </c>
      <c r="M243" s="43">
        <v>9.0700000000000003E-2</v>
      </c>
      <c r="N243" s="42">
        <v>0</v>
      </c>
      <c r="O243" s="42">
        <v>0</v>
      </c>
      <c r="P243" s="42">
        <v>5925286307</v>
      </c>
      <c r="Q243" s="43">
        <v>0.6169</v>
      </c>
      <c r="R243" s="43">
        <v>0.57969999999999999</v>
      </c>
      <c r="S243" s="43">
        <v>0.63219999999999998</v>
      </c>
      <c r="T243" s="43">
        <v>0.56889999999999996</v>
      </c>
      <c r="U243" s="43">
        <v>0.57969999999999999</v>
      </c>
    </row>
    <row r="244" spans="1:21" ht="14.1" customHeight="1" x14ac:dyDescent="0.2">
      <c r="A244" s="40">
        <v>61911</v>
      </c>
      <c r="B244" s="40" t="s">
        <v>248</v>
      </c>
      <c r="C244" s="40" t="s">
        <v>1019</v>
      </c>
      <c r="D244" s="41">
        <v>45868.759108999999</v>
      </c>
      <c r="E244" s="42">
        <v>0</v>
      </c>
      <c r="F244" s="42">
        <v>37988312603</v>
      </c>
      <c r="G244" s="42">
        <v>37384905421</v>
      </c>
      <c r="H244" s="42">
        <v>40534268969</v>
      </c>
      <c r="I244" s="43">
        <v>8.4199999999999997E-2</v>
      </c>
      <c r="J244" s="44">
        <v>0</v>
      </c>
      <c r="K244" s="44">
        <v>0</v>
      </c>
      <c r="L244" s="44">
        <v>0</v>
      </c>
      <c r="M244" s="43">
        <v>8.4199999999999997E-2</v>
      </c>
      <c r="N244" s="42">
        <v>0</v>
      </c>
      <c r="O244" s="42">
        <v>0</v>
      </c>
      <c r="P244" s="42">
        <v>41188508126</v>
      </c>
      <c r="Q244" s="43">
        <v>0.6169</v>
      </c>
      <c r="R244" s="43">
        <v>0.58309999999999995</v>
      </c>
      <c r="S244" s="43">
        <v>0.63219999999999998</v>
      </c>
      <c r="T244" s="43">
        <v>0.56889999999999996</v>
      </c>
      <c r="U244" s="43">
        <v>0.58309999999999995</v>
      </c>
    </row>
    <row r="245" spans="1:21" ht="14.1" customHeight="1" x14ac:dyDescent="0.2">
      <c r="A245" s="40">
        <v>61912</v>
      </c>
      <c r="B245" s="40" t="s">
        <v>249</v>
      </c>
      <c r="C245" s="40" t="s">
        <v>1019</v>
      </c>
      <c r="D245" s="41">
        <v>45870.683403000003</v>
      </c>
      <c r="E245" s="42">
        <v>0</v>
      </c>
      <c r="F245" s="42">
        <v>3161042337</v>
      </c>
      <c r="G245" s="42">
        <v>3402670607</v>
      </c>
      <c r="H245" s="42">
        <v>3351894356</v>
      </c>
      <c r="I245" s="43">
        <v>-1.49E-2</v>
      </c>
      <c r="J245" s="44">
        <v>0</v>
      </c>
      <c r="K245" s="44">
        <v>0</v>
      </c>
      <c r="L245" s="44">
        <v>0</v>
      </c>
      <c r="M245" s="43">
        <v>-1.49E-2</v>
      </c>
      <c r="N245" s="42">
        <v>0</v>
      </c>
      <c r="O245" s="42">
        <v>0</v>
      </c>
      <c r="P245" s="42">
        <v>3113871777</v>
      </c>
      <c r="Q245" s="43">
        <v>0.6169</v>
      </c>
      <c r="R245" s="43">
        <v>0.6169</v>
      </c>
      <c r="S245" s="43">
        <v>0.63219999999999998</v>
      </c>
      <c r="T245" s="43">
        <v>0.56889999999999996</v>
      </c>
      <c r="U245" s="43">
        <v>0.6169</v>
      </c>
    </row>
    <row r="246" spans="1:21" ht="14.1" customHeight="1" x14ac:dyDescent="0.2">
      <c r="A246" s="40">
        <v>61914</v>
      </c>
      <c r="B246" s="40" t="s">
        <v>250</v>
      </c>
      <c r="C246" s="40" t="s">
        <v>1019</v>
      </c>
      <c r="D246" s="41">
        <v>45868.625266000003</v>
      </c>
      <c r="E246" s="42">
        <v>0</v>
      </c>
      <c r="F246" s="42">
        <v>7990185933</v>
      </c>
      <c r="G246" s="42">
        <v>8782261940</v>
      </c>
      <c r="H246" s="42">
        <v>8733089709</v>
      </c>
      <c r="I246" s="43">
        <v>-5.5999999999999999E-3</v>
      </c>
      <c r="J246" s="44">
        <v>0</v>
      </c>
      <c r="K246" s="44">
        <v>0</v>
      </c>
      <c r="L246" s="44">
        <v>0</v>
      </c>
      <c r="M246" s="43">
        <v>-5.5999999999999999E-3</v>
      </c>
      <c r="N246" s="42">
        <v>0</v>
      </c>
      <c r="O246" s="42">
        <v>0</v>
      </c>
      <c r="P246" s="42">
        <v>7945448567</v>
      </c>
      <c r="Q246" s="43">
        <v>0.6169</v>
      </c>
      <c r="R246" s="43">
        <v>0.6169</v>
      </c>
      <c r="S246" s="43">
        <v>0.63219999999999998</v>
      </c>
      <c r="T246" s="43">
        <v>0.56889999999999996</v>
      </c>
      <c r="U246" s="43">
        <v>0.6169</v>
      </c>
    </row>
    <row r="247" spans="1:21" ht="14.1" customHeight="1" x14ac:dyDescent="0.2">
      <c r="A247" s="40">
        <v>62901</v>
      </c>
      <c r="B247" s="40" t="s">
        <v>251</v>
      </c>
      <c r="C247" s="40" t="s">
        <v>1019</v>
      </c>
      <c r="D247" s="41">
        <v>45867.805718000003</v>
      </c>
      <c r="E247" s="42">
        <v>0</v>
      </c>
      <c r="F247" s="42">
        <v>2088787583</v>
      </c>
      <c r="G247" s="42">
        <v>2126557581</v>
      </c>
      <c r="H247" s="42">
        <v>2054027120</v>
      </c>
      <c r="I247" s="43">
        <v>-3.4099999999999998E-2</v>
      </c>
      <c r="J247" s="44">
        <v>0</v>
      </c>
      <c r="K247" s="44">
        <v>0</v>
      </c>
      <c r="L247" s="44">
        <v>0</v>
      </c>
      <c r="M247" s="43">
        <v>-3.4099999999999998E-2</v>
      </c>
      <c r="N247" s="42">
        <v>0</v>
      </c>
      <c r="O247" s="42">
        <v>0</v>
      </c>
      <c r="P247" s="42">
        <v>2017545343</v>
      </c>
      <c r="Q247" s="43">
        <v>0.6169</v>
      </c>
      <c r="R247" s="43">
        <v>0.6169</v>
      </c>
      <c r="S247" s="43">
        <v>0.63219999999999998</v>
      </c>
      <c r="T247" s="43">
        <v>0.56889999999999996</v>
      </c>
      <c r="U247" s="43">
        <v>0.6169</v>
      </c>
    </row>
    <row r="248" spans="1:21" ht="14.1" customHeight="1" x14ac:dyDescent="0.2">
      <c r="A248" s="40">
        <v>62902</v>
      </c>
      <c r="B248" s="40" t="s">
        <v>252</v>
      </c>
      <c r="C248" s="40" t="s">
        <v>1019</v>
      </c>
      <c r="D248" s="41">
        <v>45868.757569000001</v>
      </c>
      <c r="E248" s="42">
        <v>0</v>
      </c>
      <c r="F248" s="42">
        <v>1486073456</v>
      </c>
      <c r="G248" s="42">
        <v>1488983615</v>
      </c>
      <c r="H248" s="42">
        <v>1470296147</v>
      </c>
      <c r="I248" s="43">
        <v>-1.26E-2</v>
      </c>
      <c r="J248" s="44">
        <v>0</v>
      </c>
      <c r="K248" s="44">
        <v>0</v>
      </c>
      <c r="L248" s="44">
        <v>0</v>
      </c>
      <c r="M248" s="43">
        <v>-1.26E-2</v>
      </c>
      <c r="N248" s="42">
        <v>0</v>
      </c>
      <c r="O248" s="42">
        <v>0</v>
      </c>
      <c r="P248" s="42">
        <v>1467422512</v>
      </c>
      <c r="Q248" s="43">
        <v>0.61919999999999997</v>
      </c>
      <c r="R248" s="43">
        <v>0.61919999999999997</v>
      </c>
      <c r="S248" s="43">
        <v>0.63219999999999998</v>
      </c>
      <c r="T248" s="43">
        <v>0.56889999999999996</v>
      </c>
      <c r="U248" s="43">
        <v>0.61919999999999997</v>
      </c>
    </row>
    <row r="249" spans="1:21" ht="14.1" customHeight="1" x14ac:dyDescent="0.2">
      <c r="A249" s="40">
        <v>62903</v>
      </c>
      <c r="B249" s="40" t="s">
        <v>253</v>
      </c>
      <c r="C249" s="40" t="s">
        <v>1019</v>
      </c>
      <c r="D249" s="41">
        <v>45867.835809999997</v>
      </c>
      <c r="E249" s="42">
        <v>0</v>
      </c>
      <c r="F249" s="42">
        <v>2055411893</v>
      </c>
      <c r="G249" s="42">
        <v>2108081348</v>
      </c>
      <c r="H249" s="42">
        <v>1796465540</v>
      </c>
      <c r="I249" s="43">
        <v>-0.14779999999999999</v>
      </c>
      <c r="J249" s="44">
        <v>0</v>
      </c>
      <c r="K249" s="44">
        <v>0</v>
      </c>
      <c r="L249" s="44">
        <v>0</v>
      </c>
      <c r="M249" s="43">
        <v>-0.14779999999999999</v>
      </c>
      <c r="N249" s="42">
        <v>0</v>
      </c>
      <c r="O249" s="42">
        <v>0</v>
      </c>
      <c r="P249" s="42">
        <v>1751581664</v>
      </c>
      <c r="Q249" s="43">
        <v>0.6169</v>
      </c>
      <c r="R249" s="43">
        <v>0.6169</v>
      </c>
      <c r="S249" s="43">
        <v>0.63219999999999998</v>
      </c>
      <c r="T249" s="43">
        <v>0.56889999999999996</v>
      </c>
      <c r="U249" s="43">
        <v>0.6169</v>
      </c>
    </row>
    <row r="250" spans="1:21" ht="14.1" customHeight="1" x14ac:dyDescent="0.2">
      <c r="A250" s="40">
        <v>62904</v>
      </c>
      <c r="B250" s="40" t="s">
        <v>254</v>
      </c>
      <c r="C250" s="40" t="s">
        <v>1019</v>
      </c>
      <c r="D250" s="41">
        <v>45866.640983999998</v>
      </c>
      <c r="E250" s="42">
        <v>0</v>
      </c>
      <c r="F250" s="42">
        <v>3325557321</v>
      </c>
      <c r="G250" s="42">
        <v>3343635436</v>
      </c>
      <c r="H250" s="42">
        <v>3376886691</v>
      </c>
      <c r="I250" s="43">
        <v>9.9000000000000008E-3</v>
      </c>
      <c r="J250" s="44">
        <v>0</v>
      </c>
      <c r="K250" s="44">
        <v>0</v>
      </c>
      <c r="L250" s="44">
        <v>0</v>
      </c>
      <c r="M250" s="43">
        <v>9.9000000000000008E-3</v>
      </c>
      <c r="N250" s="42">
        <v>0</v>
      </c>
      <c r="O250" s="42">
        <v>0</v>
      </c>
      <c r="P250" s="42">
        <v>3358628796</v>
      </c>
      <c r="Q250" s="43">
        <v>0.6169</v>
      </c>
      <c r="R250" s="43">
        <v>0.6169</v>
      </c>
      <c r="S250" s="43">
        <v>0.63219999999999998</v>
      </c>
      <c r="T250" s="43">
        <v>0.56889999999999996</v>
      </c>
      <c r="U250" s="43">
        <v>0.6169</v>
      </c>
    </row>
    <row r="251" spans="1:21" ht="14.1" customHeight="1" x14ac:dyDescent="0.2">
      <c r="A251" s="40">
        <v>62905</v>
      </c>
      <c r="B251" s="40" t="s">
        <v>255</v>
      </c>
      <c r="C251" s="40" t="s">
        <v>1019</v>
      </c>
      <c r="D251" s="41">
        <v>45866.725938000003</v>
      </c>
      <c r="E251" s="42">
        <v>0</v>
      </c>
      <c r="F251" s="42">
        <v>1597345662</v>
      </c>
      <c r="G251" s="42">
        <v>1601225361</v>
      </c>
      <c r="H251" s="42">
        <v>1614664716</v>
      </c>
      <c r="I251" s="43">
        <v>8.3999999999999995E-3</v>
      </c>
      <c r="J251" s="44">
        <v>0</v>
      </c>
      <c r="K251" s="44">
        <v>0</v>
      </c>
      <c r="L251" s="44">
        <v>0</v>
      </c>
      <c r="M251" s="43">
        <v>8.3999999999999995E-3</v>
      </c>
      <c r="N251" s="42">
        <v>0</v>
      </c>
      <c r="O251" s="42">
        <v>0</v>
      </c>
      <c r="P251" s="42">
        <v>1610752454</v>
      </c>
      <c r="Q251" s="43">
        <v>0.6169</v>
      </c>
      <c r="R251" s="43">
        <v>0.6169</v>
      </c>
      <c r="S251" s="43">
        <v>0.63219999999999998</v>
      </c>
      <c r="T251" s="43">
        <v>0.56889999999999996</v>
      </c>
      <c r="U251" s="43">
        <v>0.6169</v>
      </c>
    </row>
    <row r="252" spans="1:21" ht="14.1" customHeight="1" x14ac:dyDescent="0.2">
      <c r="A252" s="40">
        <v>62906</v>
      </c>
      <c r="B252" s="40" t="s">
        <v>256</v>
      </c>
      <c r="C252" s="40" t="s">
        <v>1019</v>
      </c>
      <c r="D252" s="41">
        <v>45862.835682999998</v>
      </c>
      <c r="E252" s="42">
        <v>0</v>
      </c>
      <c r="F252" s="42">
        <v>108217317</v>
      </c>
      <c r="G252" s="42">
        <v>114191070</v>
      </c>
      <c r="H252" s="42">
        <v>111814065</v>
      </c>
      <c r="I252" s="43">
        <v>-2.0799999999999999E-2</v>
      </c>
      <c r="J252" s="44">
        <v>0</v>
      </c>
      <c r="K252" s="44">
        <v>0</v>
      </c>
      <c r="L252" s="44">
        <v>0</v>
      </c>
      <c r="M252" s="43">
        <v>-2.0799999999999999E-2</v>
      </c>
      <c r="N252" s="42">
        <v>0</v>
      </c>
      <c r="O252" s="42">
        <v>0</v>
      </c>
      <c r="P252" s="42">
        <v>105964662</v>
      </c>
      <c r="Q252" s="43">
        <v>0.6169</v>
      </c>
      <c r="R252" s="43">
        <v>0.6169</v>
      </c>
      <c r="S252" s="43">
        <v>0.63219999999999998</v>
      </c>
      <c r="T252" s="43">
        <v>0.56889999999999996</v>
      </c>
      <c r="U252" s="43">
        <v>0.6169</v>
      </c>
    </row>
    <row r="253" spans="1:21" ht="14.1" customHeight="1" x14ac:dyDescent="0.2">
      <c r="A253" s="40">
        <v>63903</v>
      </c>
      <c r="B253" s="40" t="s">
        <v>257</v>
      </c>
      <c r="C253" s="40" t="s">
        <v>1019</v>
      </c>
      <c r="D253" s="41">
        <v>45866.736319000003</v>
      </c>
      <c r="E253" s="42">
        <v>0</v>
      </c>
      <c r="F253" s="42">
        <v>168629743</v>
      </c>
      <c r="G253" s="42">
        <v>169241066</v>
      </c>
      <c r="H253" s="42">
        <v>160536030</v>
      </c>
      <c r="I253" s="43">
        <v>-5.1400000000000001E-2</v>
      </c>
      <c r="J253" s="44">
        <v>0</v>
      </c>
      <c r="K253" s="44">
        <v>0</v>
      </c>
      <c r="L253" s="44">
        <v>0</v>
      </c>
      <c r="M253" s="43">
        <v>-5.1400000000000001E-2</v>
      </c>
      <c r="N253" s="42">
        <v>0</v>
      </c>
      <c r="O253" s="42">
        <v>0</v>
      </c>
      <c r="P253" s="42">
        <v>159956151</v>
      </c>
      <c r="Q253" s="43">
        <v>0.65090000000000003</v>
      </c>
      <c r="R253" s="43">
        <v>0.65090000000000003</v>
      </c>
      <c r="S253" s="43">
        <v>0.63219999999999998</v>
      </c>
      <c r="T253" s="43">
        <v>0.56889999999999996</v>
      </c>
      <c r="U253" s="43">
        <v>0.63219999999999998</v>
      </c>
    </row>
    <row r="254" spans="1:21" ht="14.1" customHeight="1" x14ac:dyDescent="0.2">
      <c r="A254" s="40">
        <v>63906</v>
      </c>
      <c r="B254" s="40" t="s">
        <v>258</v>
      </c>
      <c r="C254" s="40" t="s">
        <v>1019</v>
      </c>
      <c r="D254" s="41">
        <v>45867.819965000002</v>
      </c>
      <c r="E254" s="42">
        <v>0</v>
      </c>
      <c r="F254" s="42">
        <v>315235916</v>
      </c>
      <c r="G254" s="42">
        <v>315236010</v>
      </c>
      <c r="H254" s="42">
        <v>330106550</v>
      </c>
      <c r="I254" s="43">
        <v>4.7199999999999999E-2</v>
      </c>
      <c r="J254" s="44">
        <v>0</v>
      </c>
      <c r="K254" s="44">
        <v>0</v>
      </c>
      <c r="L254" s="44">
        <v>0</v>
      </c>
      <c r="M254" s="43">
        <v>4.7199999999999999E-2</v>
      </c>
      <c r="N254" s="42">
        <v>0</v>
      </c>
      <c r="O254" s="42">
        <v>0</v>
      </c>
      <c r="P254" s="42">
        <v>330106452</v>
      </c>
      <c r="Q254" s="43">
        <v>0.6169</v>
      </c>
      <c r="R254" s="43">
        <v>0.6038</v>
      </c>
      <c r="S254" s="43">
        <v>0.63219999999999998</v>
      </c>
      <c r="T254" s="43">
        <v>0.56889999999999996</v>
      </c>
      <c r="U254" s="43">
        <v>0.6038</v>
      </c>
    </row>
    <row r="255" spans="1:21" ht="14.1" customHeight="1" x14ac:dyDescent="0.2">
      <c r="A255" s="40">
        <v>64903</v>
      </c>
      <c r="B255" s="40" t="s">
        <v>259</v>
      </c>
      <c r="C255" s="40" t="s">
        <v>1019</v>
      </c>
      <c r="D255" s="41">
        <v>45869.768380000001</v>
      </c>
      <c r="E255" s="42">
        <v>18824055</v>
      </c>
      <c r="F255" s="42">
        <v>7910124806</v>
      </c>
      <c r="G255" s="42">
        <v>8133892371</v>
      </c>
      <c r="H255" s="42">
        <v>7252526102</v>
      </c>
      <c r="I255" s="43">
        <v>-0.1084</v>
      </c>
      <c r="J255" s="44">
        <v>0</v>
      </c>
      <c r="K255" s="44">
        <v>0</v>
      </c>
      <c r="L255" s="44">
        <v>0</v>
      </c>
      <c r="M255" s="43">
        <v>-0.1084</v>
      </c>
      <c r="N255" s="42">
        <v>10936833</v>
      </c>
      <c r="O255" s="42">
        <v>-7887222</v>
      </c>
      <c r="P255" s="42">
        <v>7047157878</v>
      </c>
      <c r="Q255" s="43">
        <v>0.6351</v>
      </c>
      <c r="R255" s="43">
        <v>0.6351</v>
      </c>
      <c r="S255" s="43">
        <v>0.63219999999999998</v>
      </c>
      <c r="T255" s="43">
        <v>0.56889999999999996</v>
      </c>
      <c r="U255" s="43">
        <v>0.63219999999999998</v>
      </c>
    </row>
    <row r="256" spans="1:21" ht="14.1" customHeight="1" x14ac:dyDescent="0.2">
      <c r="A256" s="40">
        <v>65901</v>
      </c>
      <c r="B256" s="40" t="s">
        <v>260</v>
      </c>
      <c r="C256" s="40" t="s">
        <v>1019</v>
      </c>
      <c r="D256" s="41">
        <v>45868.548205999999</v>
      </c>
      <c r="E256" s="42">
        <v>0</v>
      </c>
      <c r="F256" s="42">
        <v>242699073</v>
      </c>
      <c r="G256" s="42">
        <v>224131349</v>
      </c>
      <c r="H256" s="42">
        <v>300052873</v>
      </c>
      <c r="I256" s="43">
        <v>0.3387</v>
      </c>
      <c r="J256" s="44">
        <v>73659262</v>
      </c>
      <c r="K256" s="44">
        <v>0</v>
      </c>
      <c r="L256" s="44">
        <v>73659262</v>
      </c>
      <c r="M256" s="43">
        <v>7.6E-3</v>
      </c>
      <c r="N256" s="42">
        <v>0</v>
      </c>
      <c r="O256" s="42">
        <v>0</v>
      </c>
      <c r="P256" s="42">
        <v>324910167</v>
      </c>
      <c r="Q256" s="43">
        <v>0.66839999999999999</v>
      </c>
      <c r="R256" s="43">
        <v>0.66700000000000004</v>
      </c>
      <c r="S256" s="43">
        <v>0.63219999999999998</v>
      </c>
      <c r="T256" s="43">
        <v>0.56889999999999996</v>
      </c>
      <c r="U256" s="43">
        <v>0.63219999999999998</v>
      </c>
    </row>
    <row r="257" spans="1:21" ht="14.1" customHeight="1" x14ac:dyDescent="0.2">
      <c r="A257" s="40">
        <v>65902</v>
      </c>
      <c r="B257" s="40" t="s">
        <v>261</v>
      </c>
      <c r="C257" s="40" t="s">
        <v>1019</v>
      </c>
      <c r="D257" s="41">
        <v>45866.641377</v>
      </c>
      <c r="E257" s="42">
        <v>0</v>
      </c>
      <c r="F257" s="42">
        <v>95381375</v>
      </c>
      <c r="G257" s="42">
        <v>98608372</v>
      </c>
      <c r="H257" s="42">
        <v>103255573</v>
      </c>
      <c r="I257" s="43">
        <v>4.7100000000000003E-2</v>
      </c>
      <c r="J257" s="44">
        <v>0</v>
      </c>
      <c r="K257" s="44">
        <v>0</v>
      </c>
      <c r="L257" s="44">
        <v>0</v>
      </c>
      <c r="M257" s="43">
        <v>4.7100000000000003E-2</v>
      </c>
      <c r="N257" s="42">
        <v>0</v>
      </c>
      <c r="O257" s="42">
        <v>0</v>
      </c>
      <c r="P257" s="42">
        <v>99876495</v>
      </c>
      <c r="Q257" s="43">
        <v>0.61919999999999997</v>
      </c>
      <c r="R257" s="43">
        <v>0.60609999999999997</v>
      </c>
      <c r="S257" s="43">
        <v>0.63219999999999998</v>
      </c>
      <c r="T257" s="43">
        <v>0.56889999999999996</v>
      </c>
      <c r="U257" s="43">
        <v>0.60609999999999997</v>
      </c>
    </row>
    <row r="258" spans="1:21" ht="14.1" customHeight="1" x14ac:dyDescent="0.2">
      <c r="A258" s="40">
        <v>66005</v>
      </c>
      <c r="B258" s="40" t="s">
        <v>262</v>
      </c>
      <c r="C258" s="40" t="s">
        <v>1019</v>
      </c>
      <c r="D258" s="41">
        <v>45868.743067000003</v>
      </c>
      <c r="E258" s="42">
        <v>438196</v>
      </c>
      <c r="F258" s="42">
        <v>31362547</v>
      </c>
      <c r="G258" s="42">
        <v>31179205</v>
      </c>
      <c r="H258" s="42">
        <v>33712865</v>
      </c>
      <c r="I258" s="43">
        <v>8.1299999999999997E-2</v>
      </c>
      <c r="J258" s="44">
        <v>0</v>
      </c>
      <c r="K258" s="44">
        <v>0</v>
      </c>
      <c r="L258" s="44">
        <v>0</v>
      </c>
      <c r="M258" s="43">
        <v>8.1299999999999997E-2</v>
      </c>
      <c r="N258" s="42">
        <v>469726</v>
      </c>
      <c r="O258" s="42">
        <v>31530</v>
      </c>
      <c r="P258" s="42">
        <v>33907027</v>
      </c>
      <c r="Q258" s="43">
        <v>0.6855</v>
      </c>
      <c r="R258" s="43">
        <v>0.64990000000000003</v>
      </c>
      <c r="S258" s="43">
        <v>0.63219999999999998</v>
      </c>
      <c r="T258" s="43">
        <v>0.56889999999999996</v>
      </c>
      <c r="U258" s="43">
        <v>0.63219999999999998</v>
      </c>
    </row>
    <row r="259" spans="1:21" ht="14.1" customHeight="1" x14ac:dyDescent="0.2">
      <c r="A259" s="40">
        <v>66901</v>
      </c>
      <c r="B259" s="40" t="s">
        <v>263</v>
      </c>
      <c r="C259" s="40" t="s">
        <v>1019</v>
      </c>
      <c r="D259" s="41">
        <v>45867.544583000003</v>
      </c>
      <c r="E259" s="42">
        <v>0</v>
      </c>
      <c r="F259" s="42">
        <v>333311371</v>
      </c>
      <c r="G259" s="42">
        <v>269080800</v>
      </c>
      <c r="H259" s="42">
        <v>277358029</v>
      </c>
      <c r="I259" s="43">
        <v>3.0800000000000001E-2</v>
      </c>
      <c r="J259" s="44">
        <v>0</v>
      </c>
      <c r="K259" s="44">
        <v>0</v>
      </c>
      <c r="L259" s="44">
        <v>0</v>
      </c>
      <c r="M259" s="43">
        <v>3.0800000000000001E-2</v>
      </c>
      <c r="N259" s="42">
        <v>0</v>
      </c>
      <c r="O259" s="42">
        <v>0</v>
      </c>
      <c r="P259" s="42">
        <v>343564405</v>
      </c>
      <c r="Q259" s="43">
        <v>0.68340000000000001</v>
      </c>
      <c r="R259" s="43">
        <v>0.67949999999999999</v>
      </c>
      <c r="S259" s="43">
        <v>0.63219999999999998</v>
      </c>
      <c r="T259" s="43">
        <v>0.56889999999999996</v>
      </c>
      <c r="U259" s="43">
        <v>0.63219999999999998</v>
      </c>
    </row>
    <row r="260" spans="1:21" ht="14.1" customHeight="1" x14ac:dyDescent="0.2">
      <c r="A260" s="40">
        <v>66902</v>
      </c>
      <c r="B260" s="40" t="s">
        <v>264</v>
      </c>
      <c r="C260" s="40" t="s">
        <v>1019</v>
      </c>
      <c r="D260" s="41">
        <v>45868.797928</v>
      </c>
      <c r="E260" s="42">
        <v>0</v>
      </c>
      <c r="F260" s="42">
        <v>568685495</v>
      </c>
      <c r="G260" s="42">
        <v>451901684</v>
      </c>
      <c r="H260" s="42">
        <v>517019902</v>
      </c>
      <c r="I260" s="43">
        <v>0.14410000000000001</v>
      </c>
      <c r="J260" s="44">
        <v>0</v>
      </c>
      <c r="K260" s="44">
        <v>0</v>
      </c>
      <c r="L260" s="44">
        <v>0</v>
      </c>
      <c r="M260" s="43">
        <v>0.14410000000000001</v>
      </c>
      <c r="N260" s="42">
        <v>0</v>
      </c>
      <c r="O260" s="42">
        <v>0</v>
      </c>
      <c r="P260" s="42">
        <v>650632050</v>
      </c>
      <c r="Q260" s="43">
        <v>0.62380000000000002</v>
      </c>
      <c r="R260" s="43">
        <v>0.55879999999999996</v>
      </c>
      <c r="S260" s="43">
        <v>0.63219999999999998</v>
      </c>
      <c r="T260" s="43">
        <v>0.56889999999999996</v>
      </c>
      <c r="U260" s="43">
        <v>0.56889999999999996</v>
      </c>
    </row>
    <row r="261" spans="1:21" ht="14.1" customHeight="1" x14ac:dyDescent="0.2">
      <c r="A261" s="40">
        <v>66903</v>
      </c>
      <c r="B261" s="40" t="s">
        <v>265</v>
      </c>
      <c r="C261" s="40" t="s">
        <v>1019</v>
      </c>
      <c r="D261" s="41">
        <v>45862.818575999998</v>
      </c>
      <c r="E261" s="42">
        <v>5014700</v>
      </c>
      <c r="F261" s="42">
        <v>646605774</v>
      </c>
      <c r="G261" s="42">
        <v>583607827</v>
      </c>
      <c r="H261" s="42">
        <v>495381375</v>
      </c>
      <c r="I261" s="43">
        <v>-0.1512</v>
      </c>
      <c r="J261" s="44">
        <v>0</v>
      </c>
      <c r="K261" s="44">
        <v>0</v>
      </c>
      <c r="L261" s="44">
        <v>0</v>
      </c>
      <c r="M261" s="43">
        <v>-0.1512</v>
      </c>
      <c r="N261" s="42">
        <v>2699647</v>
      </c>
      <c r="O261" s="42">
        <v>-2315053</v>
      </c>
      <c r="P261" s="42">
        <v>547298697</v>
      </c>
      <c r="Q261" s="43">
        <v>0.6169</v>
      </c>
      <c r="R261" s="43">
        <v>0.6169</v>
      </c>
      <c r="S261" s="43">
        <v>0.63219999999999998</v>
      </c>
      <c r="T261" s="43">
        <v>0.56889999999999996</v>
      </c>
      <c r="U261" s="43">
        <v>0.6169</v>
      </c>
    </row>
    <row r="262" spans="1:21" ht="14.1" customHeight="1" x14ac:dyDescent="0.2">
      <c r="A262" s="40">
        <v>67902</v>
      </c>
      <c r="B262" s="40" t="s">
        <v>266</v>
      </c>
      <c r="C262" s="40" t="s">
        <v>1019</v>
      </c>
      <c r="D262" s="41">
        <v>45867.485370000002</v>
      </c>
      <c r="E262" s="42">
        <v>0</v>
      </c>
      <c r="F262" s="42">
        <v>802671361</v>
      </c>
      <c r="G262" s="42">
        <v>819406646</v>
      </c>
      <c r="H262" s="42">
        <v>1062393456</v>
      </c>
      <c r="I262" s="43">
        <v>0.29649999999999999</v>
      </c>
      <c r="J262" s="44">
        <v>0</v>
      </c>
      <c r="K262" s="44">
        <v>0</v>
      </c>
      <c r="L262" s="44">
        <v>0</v>
      </c>
      <c r="M262" s="43">
        <v>0.29649999999999999</v>
      </c>
      <c r="N262" s="42">
        <v>0</v>
      </c>
      <c r="O262" s="42">
        <v>0</v>
      </c>
      <c r="P262" s="42">
        <v>1040695490</v>
      </c>
      <c r="Q262" s="43">
        <v>0.61809999999999998</v>
      </c>
      <c r="R262" s="43">
        <v>0.48859999999999998</v>
      </c>
      <c r="S262" s="43">
        <v>0.63219999999999998</v>
      </c>
      <c r="T262" s="43">
        <v>0.56889999999999996</v>
      </c>
      <c r="U262" s="43">
        <v>0.56889999999999996</v>
      </c>
    </row>
    <row r="263" spans="1:21" ht="14.1" customHeight="1" x14ac:dyDescent="0.2">
      <c r="A263" s="40">
        <v>67903</v>
      </c>
      <c r="B263" s="40" t="s">
        <v>267</v>
      </c>
      <c r="C263" s="40" t="s">
        <v>1019</v>
      </c>
      <c r="D263" s="41">
        <v>45860.847801000004</v>
      </c>
      <c r="E263" s="42">
        <v>0</v>
      </c>
      <c r="F263" s="42">
        <v>773303009</v>
      </c>
      <c r="G263" s="42">
        <v>814152581</v>
      </c>
      <c r="H263" s="42">
        <v>827509830</v>
      </c>
      <c r="I263" s="43">
        <v>1.6400000000000001E-2</v>
      </c>
      <c r="J263" s="44">
        <v>0</v>
      </c>
      <c r="K263" s="44">
        <v>0</v>
      </c>
      <c r="L263" s="44">
        <v>0</v>
      </c>
      <c r="M263" s="43">
        <v>1.6400000000000001E-2</v>
      </c>
      <c r="N263" s="42">
        <v>0</v>
      </c>
      <c r="O263" s="42">
        <v>0</v>
      </c>
      <c r="P263" s="42">
        <v>785990067</v>
      </c>
      <c r="Q263" s="43">
        <v>0.6169</v>
      </c>
      <c r="R263" s="43">
        <v>0.6169</v>
      </c>
      <c r="S263" s="43">
        <v>0.63219999999999998</v>
      </c>
      <c r="T263" s="43">
        <v>0.56889999999999996</v>
      </c>
      <c r="U263" s="43">
        <v>0.6169</v>
      </c>
    </row>
    <row r="264" spans="1:21" ht="14.1" customHeight="1" x14ac:dyDescent="0.2">
      <c r="A264" s="40">
        <v>67904</v>
      </c>
      <c r="B264" s="40" t="s">
        <v>268</v>
      </c>
      <c r="C264" s="40" t="s">
        <v>1019</v>
      </c>
      <c r="D264" s="41">
        <v>45868.561343000001</v>
      </c>
      <c r="E264" s="42">
        <v>0</v>
      </c>
      <c r="F264" s="42">
        <v>248993470</v>
      </c>
      <c r="G264" s="42">
        <v>255306065</v>
      </c>
      <c r="H264" s="42">
        <v>269602367</v>
      </c>
      <c r="I264" s="43">
        <v>5.6000000000000001E-2</v>
      </c>
      <c r="J264" s="44">
        <v>0</v>
      </c>
      <c r="K264" s="44">
        <v>0</v>
      </c>
      <c r="L264" s="44">
        <v>0</v>
      </c>
      <c r="M264" s="43">
        <v>5.6000000000000001E-2</v>
      </c>
      <c r="N264" s="42">
        <v>0</v>
      </c>
      <c r="O264" s="42">
        <v>0</v>
      </c>
      <c r="P264" s="42">
        <v>262936287</v>
      </c>
      <c r="Q264" s="43">
        <v>0.6169</v>
      </c>
      <c r="R264" s="43">
        <v>0.59870000000000001</v>
      </c>
      <c r="S264" s="43">
        <v>0.63219999999999998</v>
      </c>
      <c r="T264" s="43">
        <v>0.56889999999999996</v>
      </c>
      <c r="U264" s="43">
        <v>0.59870000000000001</v>
      </c>
    </row>
    <row r="265" spans="1:21" ht="14.1" customHeight="1" x14ac:dyDescent="0.2">
      <c r="A265" s="40">
        <v>67907</v>
      </c>
      <c r="B265" s="40" t="s">
        <v>269</v>
      </c>
      <c r="C265" s="40" t="s">
        <v>1019</v>
      </c>
      <c r="D265" s="41">
        <v>45869.806725000002</v>
      </c>
      <c r="E265" s="42">
        <v>0</v>
      </c>
      <c r="F265" s="42">
        <v>200031438</v>
      </c>
      <c r="G265" s="42">
        <v>204316124</v>
      </c>
      <c r="H265" s="42">
        <v>227081383</v>
      </c>
      <c r="I265" s="43">
        <v>0.1114</v>
      </c>
      <c r="J265" s="44">
        <v>0</v>
      </c>
      <c r="K265" s="44">
        <v>0</v>
      </c>
      <c r="L265" s="44">
        <v>0</v>
      </c>
      <c r="M265" s="43">
        <v>0.1114</v>
      </c>
      <c r="N265" s="42">
        <v>0</v>
      </c>
      <c r="O265" s="42">
        <v>0</v>
      </c>
      <c r="P265" s="42">
        <v>222319290</v>
      </c>
      <c r="Q265" s="43">
        <v>0.66269999999999996</v>
      </c>
      <c r="R265" s="43">
        <v>0.61109999999999998</v>
      </c>
      <c r="S265" s="43">
        <v>0.63219999999999998</v>
      </c>
      <c r="T265" s="43">
        <v>0.56889999999999996</v>
      </c>
      <c r="U265" s="43">
        <v>0.61109999999999998</v>
      </c>
    </row>
    <row r="266" spans="1:21" ht="14.1" customHeight="1" x14ac:dyDescent="0.2">
      <c r="A266" s="40">
        <v>67908</v>
      </c>
      <c r="B266" s="40" t="s">
        <v>270</v>
      </c>
      <c r="C266" s="40" t="s">
        <v>1019</v>
      </c>
      <c r="D266" s="41">
        <v>45869.807638999999</v>
      </c>
      <c r="E266" s="42">
        <v>0</v>
      </c>
      <c r="F266" s="42">
        <v>83109268</v>
      </c>
      <c r="G266" s="42">
        <v>86252590</v>
      </c>
      <c r="H266" s="42">
        <v>86995269</v>
      </c>
      <c r="I266" s="43">
        <v>8.6E-3</v>
      </c>
      <c r="J266" s="44">
        <v>0</v>
      </c>
      <c r="K266" s="44">
        <v>0</v>
      </c>
      <c r="L266" s="44">
        <v>0</v>
      </c>
      <c r="M266" s="43">
        <v>8.6E-3</v>
      </c>
      <c r="N266" s="42">
        <v>0</v>
      </c>
      <c r="O266" s="42">
        <v>0</v>
      </c>
      <c r="P266" s="42">
        <v>83824881</v>
      </c>
      <c r="Q266" s="43">
        <v>0.6169</v>
      </c>
      <c r="R266" s="43">
        <v>0.6169</v>
      </c>
      <c r="S266" s="43">
        <v>0.63219999999999998</v>
      </c>
      <c r="T266" s="43">
        <v>0.56889999999999996</v>
      </c>
      <c r="U266" s="43">
        <v>0.6169</v>
      </c>
    </row>
    <row r="267" spans="1:21" ht="14.1" customHeight="1" x14ac:dyDescent="0.2">
      <c r="A267" s="40">
        <v>68901</v>
      </c>
      <c r="B267" s="40" t="s">
        <v>271</v>
      </c>
      <c r="C267" s="40" t="s">
        <v>1019</v>
      </c>
      <c r="D267" s="41">
        <v>45870.649167000003</v>
      </c>
      <c r="E267" s="42">
        <v>1309015706</v>
      </c>
      <c r="F267" s="42">
        <v>18620217049</v>
      </c>
      <c r="G267" s="42">
        <v>17660007800</v>
      </c>
      <c r="H267" s="42">
        <v>18313972389</v>
      </c>
      <c r="I267" s="43">
        <v>3.6999999999999998E-2</v>
      </c>
      <c r="J267" s="44">
        <v>0</v>
      </c>
      <c r="K267" s="44">
        <v>0</v>
      </c>
      <c r="L267" s="44">
        <v>0</v>
      </c>
      <c r="M267" s="43">
        <v>3.6999999999999998E-2</v>
      </c>
      <c r="N267" s="42">
        <v>1419223705</v>
      </c>
      <c r="O267" s="42">
        <v>110207999</v>
      </c>
      <c r="P267" s="42">
        <v>19371473048</v>
      </c>
      <c r="Q267" s="43">
        <v>0.62129999999999996</v>
      </c>
      <c r="R267" s="43">
        <v>0.61209999999999998</v>
      </c>
      <c r="S267" s="43">
        <v>0.63219999999999998</v>
      </c>
      <c r="T267" s="43">
        <v>0.56889999999999996</v>
      </c>
      <c r="U267" s="43">
        <v>0.61209999999999998</v>
      </c>
    </row>
    <row r="268" spans="1:21" ht="14.1" customHeight="1" x14ac:dyDescent="0.2">
      <c r="A268" s="40">
        <v>69901</v>
      </c>
      <c r="B268" s="40" t="s">
        <v>272</v>
      </c>
      <c r="C268" s="40" t="s">
        <v>1019</v>
      </c>
      <c r="D268" s="41">
        <v>45866.735439999997</v>
      </c>
      <c r="E268" s="42">
        <v>0</v>
      </c>
      <c r="F268" s="42">
        <v>717909686</v>
      </c>
      <c r="G268" s="42">
        <v>719932216</v>
      </c>
      <c r="H268" s="42">
        <v>755870352</v>
      </c>
      <c r="I268" s="43">
        <v>4.99E-2</v>
      </c>
      <c r="J268" s="44">
        <v>0</v>
      </c>
      <c r="K268" s="44">
        <v>0</v>
      </c>
      <c r="L268" s="44">
        <v>0</v>
      </c>
      <c r="M268" s="43">
        <v>4.99E-2</v>
      </c>
      <c r="N268" s="42">
        <v>0</v>
      </c>
      <c r="O268" s="42">
        <v>0</v>
      </c>
      <c r="P268" s="42">
        <v>753746860</v>
      </c>
      <c r="Q268" s="43">
        <v>0.63060000000000005</v>
      </c>
      <c r="R268" s="43">
        <v>0.61560000000000004</v>
      </c>
      <c r="S268" s="43">
        <v>0.63219999999999998</v>
      </c>
      <c r="T268" s="43">
        <v>0.56889999999999996</v>
      </c>
      <c r="U268" s="43">
        <v>0.61560000000000004</v>
      </c>
    </row>
    <row r="269" spans="1:21" ht="14.1" customHeight="1" x14ac:dyDescent="0.2">
      <c r="A269" s="40">
        <v>69902</v>
      </c>
      <c r="B269" s="40" t="s">
        <v>273</v>
      </c>
      <c r="C269" s="40" t="s">
        <v>1019</v>
      </c>
      <c r="D269" s="41">
        <v>45866.734328999999</v>
      </c>
      <c r="E269" s="42">
        <v>0</v>
      </c>
      <c r="F269" s="42">
        <v>408637235</v>
      </c>
      <c r="G269" s="42">
        <v>403665032</v>
      </c>
      <c r="H269" s="42">
        <v>430322669</v>
      </c>
      <c r="I269" s="43">
        <v>6.6000000000000003E-2</v>
      </c>
      <c r="J269" s="44">
        <v>0</v>
      </c>
      <c r="K269" s="44">
        <v>0</v>
      </c>
      <c r="L269" s="44">
        <v>0</v>
      </c>
      <c r="M269" s="43">
        <v>6.6000000000000003E-2</v>
      </c>
      <c r="N269" s="42">
        <v>0</v>
      </c>
      <c r="O269" s="42">
        <v>0</v>
      </c>
      <c r="P269" s="42">
        <v>435623231</v>
      </c>
      <c r="Q269" s="43">
        <v>0.6169</v>
      </c>
      <c r="R269" s="43">
        <v>0.59309999999999996</v>
      </c>
      <c r="S269" s="43">
        <v>0.63219999999999998</v>
      </c>
      <c r="T269" s="43">
        <v>0.56889999999999996</v>
      </c>
      <c r="U269" s="43">
        <v>0.59309999999999996</v>
      </c>
    </row>
    <row r="270" spans="1:21" ht="14.1" customHeight="1" x14ac:dyDescent="0.2">
      <c r="A270" s="40">
        <v>70901</v>
      </c>
      <c r="B270" s="40" t="s">
        <v>274</v>
      </c>
      <c r="C270" s="40" t="s">
        <v>1019</v>
      </c>
      <c r="D270" s="41">
        <v>45866.633171000001</v>
      </c>
      <c r="E270" s="42">
        <v>0</v>
      </c>
      <c r="F270" s="42">
        <v>82288093</v>
      </c>
      <c r="G270" s="42">
        <v>86544162</v>
      </c>
      <c r="H270" s="42">
        <v>88517651</v>
      </c>
      <c r="I270" s="43">
        <v>2.2800000000000001E-2</v>
      </c>
      <c r="J270" s="44">
        <v>0</v>
      </c>
      <c r="K270" s="44">
        <v>0</v>
      </c>
      <c r="L270" s="44">
        <v>0</v>
      </c>
      <c r="M270" s="43">
        <v>2.2800000000000001E-2</v>
      </c>
      <c r="N270" s="42">
        <v>0</v>
      </c>
      <c r="O270" s="42">
        <v>0</v>
      </c>
      <c r="P270" s="42">
        <v>84164530</v>
      </c>
      <c r="Q270" s="43">
        <v>0.61919999999999997</v>
      </c>
      <c r="R270" s="43">
        <v>0.61919999999999997</v>
      </c>
      <c r="S270" s="43">
        <v>0.63219999999999998</v>
      </c>
      <c r="T270" s="43">
        <v>0.56889999999999996</v>
      </c>
      <c r="U270" s="43">
        <v>0.61919999999999997</v>
      </c>
    </row>
    <row r="271" spans="1:21" ht="14.1" customHeight="1" x14ac:dyDescent="0.2">
      <c r="A271" s="40">
        <v>70903</v>
      </c>
      <c r="B271" s="40" t="s">
        <v>275</v>
      </c>
      <c r="C271" s="40" t="s">
        <v>1019</v>
      </c>
      <c r="D271" s="41">
        <v>45866.742707999998</v>
      </c>
      <c r="E271" s="42">
        <v>0</v>
      </c>
      <c r="F271" s="42">
        <v>4060219743</v>
      </c>
      <c r="G271" s="42">
        <v>4290079870</v>
      </c>
      <c r="H271" s="42">
        <v>4340945871</v>
      </c>
      <c r="I271" s="43">
        <v>1.1900000000000001E-2</v>
      </c>
      <c r="J271" s="44">
        <v>0</v>
      </c>
      <c r="K271" s="44">
        <v>0</v>
      </c>
      <c r="L271" s="44">
        <v>0</v>
      </c>
      <c r="M271" s="43">
        <v>1.1900000000000001E-2</v>
      </c>
      <c r="N271" s="42">
        <v>0</v>
      </c>
      <c r="O271" s="42">
        <v>0</v>
      </c>
      <c r="P271" s="42">
        <v>4108360372</v>
      </c>
      <c r="Q271" s="43">
        <v>0.61919999999999997</v>
      </c>
      <c r="R271" s="43">
        <v>0.61919999999999997</v>
      </c>
      <c r="S271" s="43">
        <v>0.63219999999999998</v>
      </c>
      <c r="T271" s="43">
        <v>0.56889999999999996</v>
      </c>
      <c r="U271" s="43">
        <v>0.61919999999999997</v>
      </c>
    </row>
    <row r="272" spans="1:21" ht="14.1" customHeight="1" x14ac:dyDescent="0.2">
      <c r="A272" s="40">
        <v>70905</v>
      </c>
      <c r="B272" s="40" t="s">
        <v>276</v>
      </c>
      <c r="C272" s="40" t="s">
        <v>1019</v>
      </c>
      <c r="D272" s="41">
        <v>45867.803368000001</v>
      </c>
      <c r="E272" s="42">
        <v>0</v>
      </c>
      <c r="F272" s="42">
        <v>1027875208</v>
      </c>
      <c r="G272" s="42">
        <v>1091945525</v>
      </c>
      <c r="H272" s="42">
        <v>1156642925</v>
      </c>
      <c r="I272" s="43">
        <v>5.9200000000000003E-2</v>
      </c>
      <c r="J272" s="44">
        <v>0</v>
      </c>
      <c r="K272" s="44">
        <v>0</v>
      </c>
      <c r="L272" s="44">
        <v>0</v>
      </c>
      <c r="M272" s="43">
        <v>5.9200000000000003E-2</v>
      </c>
      <c r="N272" s="42">
        <v>0</v>
      </c>
      <c r="O272" s="42">
        <v>0</v>
      </c>
      <c r="P272" s="42">
        <v>1088776464</v>
      </c>
      <c r="Q272" s="43">
        <v>0.6169</v>
      </c>
      <c r="R272" s="43">
        <v>0.59689999999999999</v>
      </c>
      <c r="S272" s="43">
        <v>0.63219999999999998</v>
      </c>
      <c r="T272" s="43">
        <v>0.56889999999999996</v>
      </c>
      <c r="U272" s="43">
        <v>0.59689999999999999</v>
      </c>
    </row>
    <row r="273" spans="1:21" ht="14.1" customHeight="1" x14ac:dyDescent="0.2">
      <c r="A273" s="40">
        <v>70907</v>
      </c>
      <c r="B273" s="40" t="s">
        <v>277</v>
      </c>
      <c r="C273" s="40" t="s">
        <v>1019</v>
      </c>
      <c r="D273" s="41">
        <v>45866.744225000002</v>
      </c>
      <c r="E273" s="42">
        <v>0</v>
      </c>
      <c r="F273" s="42">
        <v>254841362</v>
      </c>
      <c r="G273" s="42">
        <v>269795807</v>
      </c>
      <c r="H273" s="42">
        <v>268747179</v>
      </c>
      <c r="I273" s="43">
        <v>-3.8999999999999998E-3</v>
      </c>
      <c r="J273" s="44">
        <v>0</v>
      </c>
      <c r="K273" s="44">
        <v>0</v>
      </c>
      <c r="L273" s="44">
        <v>0</v>
      </c>
      <c r="M273" s="43">
        <v>-3.8999999999999998E-3</v>
      </c>
      <c r="N273" s="42">
        <v>0</v>
      </c>
      <c r="O273" s="42">
        <v>0</v>
      </c>
      <c r="P273" s="42">
        <v>253850858</v>
      </c>
      <c r="Q273" s="43">
        <v>0.6169</v>
      </c>
      <c r="R273" s="43">
        <v>0.6169</v>
      </c>
      <c r="S273" s="43">
        <v>0.63219999999999998</v>
      </c>
      <c r="T273" s="43">
        <v>0.56889999999999996</v>
      </c>
      <c r="U273" s="43">
        <v>0.6169</v>
      </c>
    </row>
    <row r="274" spans="1:21" ht="14.1" customHeight="1" x14ac:dyDescent="0.2">
      <c r="A274" s="40">
        <v>70908</v>
      </c>
      <c r="B274" s="40" t="s">
        <v>278</v>
      </c>
      <c r="C274" s="40" t="s">
        <v>1019</v>
      </c>
      <c r="D274" s="41">
        <v>45866.678830999997</v>
      </c>
      <c r="E274" s="42">
        <v>670654188</v>
      </c>
      <c r="F274" s="42">
        <v>9504077625</v>
      </c>
      <c r="G274" s="42">
        <v>10839938546</v>
      </c>
      <c r="H274" s="42">
        <v>11210262857</v>
      </c>
      <c r="I274" s="43">
        <v>3.4200000000000001E-2</v>
      </c>
      <c r="J274" s="44">
        <v>0</v>
      </c>
      <c r="K274" s="44">
        <v>0</v>
      </c>
      <c r="L274" s="44">
        <v>0</v>
      </c>
      <c r="M274" s="43">
        <v>3.4200000000000001E-2</v>
      </c>
      <c r="N274" s="42">
        <v>703587563</v>
      </c>
      <c r="O274" s="42">
        <v>32933375</v>
      </c>
      <c r="P274" s="42">
        <v>9838786830</v>
      </c>
      <c r="Q274" s="43">
        <v>0.6169</v>
      </c>
      <c r="R274" s="43">
        <v>0.61080000000000001</v>
      </c>
      <c r="S274" s="43">
        <v>0.63219999999999998</v>
      </c>
      <c r="T274" s="43">
        <v>0.56889999999999996</v>
      </c>
      <c r="U274" s="43">
        <v>0.61080000000000001</v>
      </c>
    </row>
    <row r="275" spans="1:21" ht="14.1" customHeight="1" x14ac:dyDescent="0.2">
      <c r="A275" s="40">
        <v>70909</v>
      </c>
      <c r="B275" s="40" t="s">
        <v>279</v>
      </c>
      <c r="C275" s="40" t="s">
        <v>1019</v>
      </c>
      <c r="D275" s="41">
        <v>45867.82559</v>
      </c>
      <c r="E275" s="42">
        <v>0</v>
      </c>
      <c r="F275" s="42">
        <v>197210026</v>
      </c>
      <c r="G275" s="42">
        <v>202608389</v>
      </c>
      <c r="H275" s="42">
        <v>216317587</v>
      </c>
      <c r="I275" s="43">
        <v>6.7699999999999996E-2</v>
      </c>
      <c r="J275" s="44">
        <v>0</v>
      </c>
      <c r="K275" s="44">
        <v>0</v>
      </c>
      <c r="L275" s="44">
        <v>0</v>
      </c>
      <c r="M275" s="43">
        <v>6.7699999999999996E-2</v>
      </c>
      <c r="N275" s="42">
        <v>0</v>
      </c>
      <c r="O275" s="42">
        <v>0</v>
      </c>
      <c r="P275" s="42">
        <v>210553952</v>
      </c>
      <c r="Q275" s="43">
        <v>0.621</v>
      </c>
      <c r="R275" s="43">
        <v>0.59609999999999996</v>
      </c>
      <c r="S275" s="43">
        <v>0.63219999999999998</v>
      </c>
      <c r="T275" s="43">
        <v>0.56889999999999996</v>
      </c>
      <c r="U275" s="43">
        <v>0.59609999999999996</v>
      </c>
    </row>
    <row r="276" spans="1:21" ht="14.1" customHeight="1" x14ac:dyDescent="0.2">
      <c r="A276" s="40">
        <v>70910</v>
      </c>
      <c r="B276" s="40" t="s">
        <v>280</v>
      </c>
      <c r="C276" s="40" t="s">
        <v>1019</v>
      </c>
      <c r="D276" s="41">
        <v>45867.815382000001</v>
      </c>
      <c r="E276" s="42">
        <v>0</v>
      </c>
      <c r="F276" s="42">
        <v>565439329</v>
      </c>
      <c r="G276" s="42">
        <v>625069069</v>
      </c>
      <c r="H276" s="42">
        <v>627675508</v>
      </c>
      <c r="I276" s="43">
        <v>4.1999999999999997E-3</v>
      </c>
      <c r="J276" s="44">
        <v>0</v>
      </c>
      <c r="K276" s="44">
        <v>0</v>
      </c>
      <c r="L276" s="44">
        <v>0</v>
      </c>
      <c r="M276" s="43">
        <v>4.1999999999999997E-3</v>
      </c>
      <c r="N276" s="42">
        <v>0</v>
      </c>
      <c r="O276" s="42">
        <v>0</v>
      </c>
      <c r="P276" s="42">
        <v>567797121</v>
      </c>
      <c r="Q276" s="43">
        <v>0.6169</v>
      </c>
      <c r="R276" s="43">
        <v>0.6169</v>
      </c>
      <c r="S276" s="43">
        <v>0.63219999999999998</v>
      </c>
      <c r="T276" s="43">
        <v>0.56889999999999996</v>
      </c>
      <c r="U276" s="43">
        <v>0.6169</v>
      </c>
    </row>
    <row r="277" spans="1:21" ht="14.1" customHeight="1" x14ac:dyDescent="0.2">
      <c r="A277" s="40">
        <v>70911</v>
      </c>
      <c r="B277" s="40" t="s">
        <v>281</v>
      </c>
      <c r="C277" s="40" t="s">
        <v>1019</v>
      </c>
      <c r="D277" s="41">
        <v>45869.807072000003</v>
      </c>
      <c r="E277" s="42">
        <v>0</v>
      </c>
      <c r="F277" s="42">
        <v>3947995932</v>
      </c>
      <c r="G277" s="42">
        <v>4299069095</v>
      </c>
      <c r="H277" s="42">
        <v>4711517183</v>
      </c>
      <c r="I277" s="43">
        <v>9.5899999999999999E-2</v>
      </c>
      <c r="J277" s="44">
        <v>0</v>
      </c>
      <c r="K277" s="44">
        <v>0</v>
      </c>
      <c r="L277" s="44">
        <v>0</v>
      </c>
      <c r="M277" s="43">
        <v>9.5899999999999999E-2</v>
      </c>
      <c r="N277" s="42">
        <v>0</v>
      </c>
      <c r="O277" s="42">
        <v>0</v>
      </c>
      <c r="P277" s="42">
        <v>4326762436</v>
      </c>
      <c r="Q277" s="43">
        <v>0.6169</v>
      </c>
      <c r="R277" s="43">
        <v>0.57689999999999997</v>
      </c>
      <c r="S277" s="43">
        <v>0.63219999999999998</v>
      </c>
      <c r="T277" s="43">
        <v>0.56889999999999996</v>
      </c>
      <c r="U277" s="43">
        <v>0.57689999999999997</v>
      </c>
    </row>
    <row r="278" spans="1:21" ht="14.1" customHeight="1" x14ac:dyDescent="0.2">
      <c r="A278" s="40">
        <v>70912</v>
      </c>
      <c r="B278" s="40" t="s">
        <v>282</v>
      </c>
      <c r="C278" s="40" t="s">
        <v>1019</v>
      </c>
      <c r="D278" s="41">
        <v>45869.789549000001</v>
      </c>
      <c r="E278" s="42">
        <v>0</v>
      </c>
      <c r="F278" s="42">
        <v>8343001349</v>
      </c>
      <c r="G278" s="42">
        <v>8885775502</v>
      </c>
      <c r="H278" s="42">
        <v>8991306133</v>
      </c>
      <c r="I278" s="43">
        <v>1.1900000000000001E-2</v>
      </c>
      <c r="J278" s="44">
        <v>0</v>
      </c>
      <c r="K278" s="44">
        <v>0</v>
      </c>
      <c r="L278" s="44">
        <v>0</v>
      </c>
      <c r="M278" s="43">
        <v>1.1900000000000001E-2</v>
      </c>
      <c r="N278" s="42">
        <v>0</v>
      </c>
      <c r="O278" s="42">
        <v>0</v>
      </c>
      <c r="P278" s="42">
        <v>8442085801</v>
      </c>
      <c r="Q278" s="43">
        <v>0.6169</v>
      </c>
      <c r="R278" s="43">
        <v>0.6169</v>
      </c>
      <c r="S278" s="43">
        <v>0.63219999999999998</v>
      </c>
      <c r="T278" s="43">
        <v>0.56889999999999996</v>
      </c>
      <c r="U278" s="43">
        <v>0.6169</v>
      </c>
    </row>
    <row r="279" spans="1:21" ht="14.1" customHeight="1" x14ac:dyDescent="0.2">
      <c r="A279" s="40">
        <v>70915</v>
      </c>
      <c r="B279" s="40" t="s">
        <v>283</v>
      </c>
      <c r="C279" s="40" t="s">
        <v>1019</v>
      </c>
      <c r="D279" s="41">
        <v>45869.797534999998</v>
      </c>
      <c r="E279" s="42">
        <v>0</v>
      </c>
      <c r="F279" s="42">
        <v>765745454</v>
      </c>
      <c r="G279" s="42">
        <v>828479923</v>
      </c>
      <c r="H279" s="42">
        <v>838893588</v>
      </c>
      <c r="I279" s="43">
        <v>1.26E-2</v>
      </c>
      <c r="J279" s="44">
        <v>0</v>
      </c>
      <c r="K279" s="44">
        <v>0</v>
      </c>
      <c r="L279" s="44">
        <v>0</v>
      </c>
      <c r="M279" s="43">
        <v>1.26E-2</v>
      </c>
      <c r="N279" s="42">
        <v>0</v>
      </c>
      <c r="O279" s="42">
        <v>0</v>
      </c>
      <c r="P279" s="42">
        <v>775370572</v>
      </c>
      <c r="Q279" s="43">
        <v>0.6169</v>
      </c>
      <c r="R279" s="43">
        <v>0.6169</v>
      </c>
      <c r="S279" s="43">
        <v>0.63219999999999998</v>
      </c>
      <c r="T279" s="43">
        <v>0.56889999999999996</v>
      </c>
      <c r="U279" s="43">
        <v>0.6169</v>
      </c>
    </row>
    <row r="280" spans="1:21" ht="14.1" customHeight="1" x14ac:dyDescent="0.2">
      <c r="A280" s="40">
        <v>71901</v>
      </c>
      <c r="B280" s="40" t="s">
        <v>284</v>
      </c>
      <c r="C280" s="40" t="s">
        <v>1019</v>
      </c>
      <c r="D280" s="41">
        <v>45866.721609</v>
      </c>
      <c r="E280" s="42">
        <v>0</v>
      </c>
      <c r="F280" s="42">
        <v>2039756552</v>
      </c>
      <c r="G280" s="42">
        <v>2071926310</v>
      </c>
      <c r="H280" s="42">
        <v>2133302594</v>
      </c>
      <c r="I280" s="43">
        <v>2.9600000000000001E-2</v>
      </c>
      <c r="J280" s="44">
        <v>0</v>
      </c>
      <c r="K280" s="44">
        <v>0</v>
      </c>
      <c r="L280" s="44">
        <v>0</v>
      </c>
      <c r="M280" s="43">
        <v>2.9600000000000001E-2</v>
      </c>
      <c r="N280" s="42">
        <v>0</v>
      </c>
      <c r="O280" s="42">
        <v>0</v>
      </c>
      <c r="P280" s="42">
        <v>2100179877</v>
      </c>
      <c r="Q280" s="43">
        <v>0.6169</v>
      </c>
      <c r="R280" s="43">
        <v>0.61409999999999998</v>
      </c>
      <c r="S280" s="43">
        <v>0.63219999999999998</v>
      </c>
      <c r="T280" s="43">
        <v>0.56889999999999996</v>
      </c>
      <c r="U280" s="43">
        <v>0.61409999999999998</v>
      </c>
    </row>
    <row r="281" spans="1:21" ht="14.1" customHeight="1" x14ac:dyDescent="0.2">
      <c r="A281" s="40">
        <v>71902</v>
      </c>
      <c r="B281" s="40" t="s">
        <v>285</v>
      </c>
      <c r="C281" s="40" t="s">
        <v>1019</v>
      </c>
      <c r="D281" s="41">
        <v>45869.786493</v>
      </c>
      <c r="E281" s="42">
        <v>0</v>
      </c>
      <c r="F281" s="42">
        <v>19847881955</v>
      </c>
      <c r="G281" s="42">
        <v>18724322193</v>
      </c>
      <c r="H281" s="42">
        <v>18525394951</v>
      </c>
      <c r="I281" s="43">
        <v>-1.06E-2</v>
      </c>
      <c r="J281" s="44">
        <v>0</v>
      </c>
      <c r="K281" s="44">
        <v>0</v>
      </c>
      <c r="L281" s="44">
        <v>0</v>
      </c>
      <c r="M281" s="43">
        <v>-1.06E-2</v>
      </c>
      <c r="N281" s="42">
        <v>0</v>
      </c>
      <c r="O281" s="42">
        <v>0</v>
      </c>
      <c r="P281" s="42">
        <v>19637018012</v>
      </c>
      <c r="Q281" s="43">
        <v>0.63160000000000005</v>
      </c>
      <c r="R281" s="43">
        <v>0.63160000000000005</v>
      </c>
      <c r="S281" s="43">
        <v>0.63219999999999998</v>
      </c>
      <c r="T281" s="43">
        <v>0.56889999999999996</v>
      </c>
      <c r="U281" s="43">
        <v>0.63160000000000005</v>
      </c>
    </row>
    <row r="282" spans="1:21" ht="14.1" customHeight="1" x14ac:dyDescent="0.2">
      <c r="A282" s="40">
        <v>71903</v>
      </c>
      <c r="B282" s="40" t="s">
        <v>286</v>
      </c>
      <c r="C282" s="40" t="s">
        <v>1019</v>
      </c>
      <c r="D282" s="41">
        <v>45869.787024999998</v>
      </c>
      <c r="E282" s="42">
        <v>0</v>
      </c>
      <c r="F282" s="42">
        <v>252101645</v>
      </c>
      <c r="G282" s="42">
        <v>253831884</v>
      </c>
      <c r="H282" s="42">
        <v>258365450</v>
      </c>
      <c r="I282" s="43">
        <v>1.7899999999999999E-2</v>
      </c>
      <c r="J282" s="44">
        <v>0</v>
      </c>
      <c r="K282" s="44">
        <v>0</v>
      </c>
      <c r="L282" s="44">
        <v>0</v>
      </c>
      <c r="M282" s="43">
        <v>1.7899999999999999E-2</v>
      </c>
      <c r="N282" s="42">
        <v>0</v>
      </c>
      <c r="O282" s="42">
        <v>0</v>
      </c>
      <c r="P282" s="42">
        <v>256604308</v>
      </c>
      <c r="Q282" s="43">
        <v>0.63349999999999995</v>
      </c>
      <c r="R282" s="43">
        <v>0.63349999999999995</v>
      </c>
      <c r="S282" s="43">
        <v>0.63219999999999998</v>
      </c>
      <c r="T282" s="43">
        <v>0.56889999999999996</v>
      </c>
      <c r="U282" s="43">
        <v>0.63219999999999998</v>
      </c>
    </row>
    <row r="283" spans="1:21" ht="14.1" customHeight="1" x14ac:dyDescent="0.2">
      <c r="A283" s="40">
        <v>71904</v>
      </c>
      <c r="B283" s="40" t="s">
        <v>287</v>
      </c>
      <c r="C283" s="40" t="s">
        <v>1019</v>
      </c>
      <c r="D283" s="41">
        <v>45868.761689999999</v>
      </c>
      <c r="E283" s="42">
        <v>0</v>
      </c>
      <c r="F283" s="42">
        <v>319753071</v>
      </c>
      <c r="G283" s="42">
        <v>325587755</v>
      </c>
      <c r="H283" s="42">
        <v>312361439</v>
      </c>
      <c r="I283" s="43">
        <v>-4.0599999999999997E-2</v>
      </c>
      <c r="J283" s="44">
        <v>0</v>
      </c>
      <c r="K283" s="44">
        <v>0</v>
      </c>
      <c r="L283" s="44">
        <v>0</v>
      </c>
      <c r="M283" s="43">
        <v>-4.0599999999999997E-2</v>
      </c>
      <c r="N283" s="42">
        <v>0</v>
      </c>
      <c r="O283" s="42">
        <v>0</v>
      </c>
      <c r="P283" s="42">
        <v>306763777</v>
      </c>
      <c r="Q283" s="43">
        <v>0.6169</v>
      </c>
      <c r="R283" s="43">
        <v>0.6169</v>
      </c>
      <c r="S283" s="43">
        <v>0.63219999999999998</v>
      </c>
      <c r="T283" s="43">
        <v>0.56889999999999996</v>
      </c>
      <c r="U283" s="43">
        <v>0.6169</v>
      </c>
    </row>
    <row r="284" spans="1:21" ht="14.1" customHeight="1" x14ac:dyDescent="0.2">
      <c r="A284" s="40">
        <v>71905</v>
      </c>
      <c r="B284" s="40" t="s">
        <v>288</v>
      </c>
      <c r="C284" s="40" t="s">
        <v>1019</v>
      </c>
      <c r="D284" s="41">
        <v>45870.649791999997</v>
      </c>
      <c r="E284" s="42">
        <v>1129916257</v>
      </c>
      <c r="F284" s="42">
        <v>8708231674</v>
      </c>
      <c r="G284" s="42">
        <v>8198951076</v>
      </c>
      <c r="H284" s="42">
        <v>7935978680</v>
      </c>
      <c r="I284" s="43">
        <v>-3.2099999999999997E-2</v>
      </c>
      <c r="J284" s="44">
        <v>0</v>
      </c>
      <c r="K284" s="44">
        <v>0</v>
      </c>
      <c r="L284" s="44">
        <v>0</v>
      </c>
      <c r="M284" s="43">
        <v>-3.2099999999999997E-2</v>
      </c>
      <c r="N284" s="42">
        <v>713629422</v>
      </c>
      <c r="O284" s="42">
        <v>-416286835</v>
      </c>
      <c r="P284" s="42">
        <v>8048878654</v>
      </c>
      <c r="Q284" s="43">
        <v>0.63819999999999999</v>
      </c>
      <c r="R284" s="43">
        <v>0.63819999999999999</v>
      </c>
      <c r="S284" s="43">
        <v>0.63219999999999998</v>
      </c>
      <c r="T284" s="43">
        <v>0.56889999999999996</v>
      </c>
      <c r="U284" s="43">
        <v>0.63219999999999998</v>
      </c>
    </row>
    <row r="285" spans="1:21" ht="14.1" customHeight="1" x14ac:dyDescent="0.2">
      <c r="A285" s="40">
        <v>71906</v>
      </c>
      <c r="B285" s="40" t="s">
        <v>289</v>
      </c>
      <c r="C285" s="40" t="s">
        <v>1019</v>
      </c>
      <c r="D285" s="41">
        <v>45866.669583000003</v>
      </c>
      <c r="E285" s="42">
        <v>0</v>
      </c>
      <c r="F285" s="42">
        <v>236754231</v>
      </c>
      <c r="G285" s="42">
        <v>244219322</v>
      </c>
      <c r="H285" s="42">
        <v>226311072</v>
      </c>
      <c r="I285" s="43">
        <v>-7.3300000000000004E-2</v>
      </c>
      <c r="J285" s="44">
        <v>0</v>
      </c>
      <c r="K285" s="44">
        <v>0</v>
      </c>
      <c r="L285" s="44">
        <v>0</v>
      </c>
      <c r="M285" s="43">
        <v>-7.3300000000000004E-2</v>
      </c>
      <c r="N285" s="42">
        <v>0</v>
      </c>
      <c r="O285" s="42">
        <v>0</v>
      </c>
      <c r="P285" s="42">
        <v>219393385</v>
      </c>
      <c r="Q285" s="43">
        <v>0.6169</v>
      </c>
      <c r="R285" s="43">
        <v>0.6169</v>
      </c>
      <c r="S285" s="43">
        <v>0.63219999999999998</v>
      </c>
      <c r="T285" s="43">
        <v>0.56889999999999996</v>
      </c>
      <c r="U285" s="43">
        <v>0.6169</v>
      </c>
    </row>
    <row r="286" spans="1:21" ht="14.1" customHeight="1" x14ac:dyDescent="0.2">
      <c r="A286" s="40">
        <v>71907</v>
      </c>
      <c r="B286" s="40" t="s">
        <v>290</v>
      </c>
      <c r="C286" s="40" t="s">
        <v>1019</v>
      </c>
      <c r="D286" s="41">
        <v>45869.66375</v>
      </c>
      <c r="E286" s="42">
        <v>0</v>
      </c>
      <c r="F286" s="42">
        <v>3668679567</v>
      </c>
      <c r="G286" s="42">
        <v>3507140830</v>
      </c>
      <c r="H286" s="42">
        <v>3610143986</v>
      </c>
      <c r="I286" s="43">
        <v>2.9399999999999999E-2</v>
      </c>
      <c r="J286" s="44">
        <v>0</v>
      </c>
      <c r="K286" s="44">
        <v>0</v>
      </c>
      <c r="L286" s="44">
        <v>0</v>
      </c>
      <c r="M286" s="43">
        <v>2.9399999999999999E-2</v>
      </c>
      <c r="N286" s="42">
        <v>0</v>
      </c>
      <c r="O286" s="42">
        <v>0</v>
      </c>
      <c r="P286" s="42">
        <v>3776427043</v>
      </c>
      <c r="Q286" s="43">
        <v>0.6169</v>
      </c>
      <c r="R286" s="43">
        <v>0.61419999999999997</v>
      </c>
      <c r="S286" s="43">
        <v>0.63219999999999998</v>
      </c>
      <c r="T286" s="43">
        <v>0.56889999999999996</v>
      </c>
      <c r="U286" s="43">
        <v>0.61419999999999997</v>
      </c>
    </row>
    <row r="287" spans="1:21" ht="14.1" customHeight="1" x14ac:dyDescent="0.2">
      <c r="A287" s="40">
        <v>71908</v>
      </c>
      <c r="B287" s="40" t="s">
        <v>291</v>
      </c>
      <c r="C287" s="40" t="s">
        <v>1019</v>
      </c>
      <c r="D287" s="41">
        <v>45869.638009000002</v>
      </c>
      <c r="E287" s="42">
        <v>0</v>
      </c>
      <c r="F287" s="42">
        <v>100497231</v>
      </c>
      <c r="G287" s="42">
        <v>102107695</v>
      </c>
      <c r="H287" s="42">
        <v>198026165</v>
      </c>
      <c r="I287" s="43">
        <v>0.93940000000000001</v>
      </c>
      <c r="J287" s="44">
        <v>0</v>
      </c>
      <c r="K287" s="44">
        <v>0</v>
      </c>
      <c r="L287" s="44">
        <v>0</v>
      </c>
      <c r="M287" s="43">
        <v>0.93940000000000001</v>
      </c>
      <c r="N287" s="42">
        <v>0</v>
      </c>
      <c r="O287" s="42">
        <v>0</v>
      </c>
      <c r="P287" s="42">
        <v>194902855</v>
      </c>
      <c r="Q287" s="43">
        <v>0.6169</v>
      </c>
      <c r="R287" s="43">
        <v>0.32600000000000001</v>
      </c>
      <c r="S287" s="43">
        <v>0.63219999999999998</v>
      </c>
      <c r="T287" s="43">
        <v>0.56889999999999996</v>
      </c>
      <c r="U287" s="43">
        <v>0.56889999999999996</v>
      </c>
    </row>
    <row r="288" spans="1:21" ht="14.1" customHeight="1" x14ac:dyDescent="0.2">
      <c r="A288" s="40">
        <v>71909</v>
      </c>
      <c r="B288" s="40" t="s">
        <v>292</v>
      </c>
      <c r="C288" s="40" t="s">
        <v>1019</v>
      </c>
      <c r="D288" s="41">
        <v>45867.825369999999</v>
      </c>
      <c r="E288" s="42">
        <v>0</v>
      </c>
      <c r="F288" s="42">
        <v>16026917832</v>
      </c>
      <c r="G288" s="42">
        <v>16246497529</v>
      </c>
      <c r="H288" s="42">
        <v>15125961482</v>
      </c>
      <c r="I288" s="43">
        <v>-6.9000000000000006E-2</v>
      </c>
      <c r="J288" s="44">
        <v>0</v>
      </c>
      <c r="K288" s="44">
        <v>0</v>
      </c>
      <c r="L288" s="44">
        <v>0</v>
      </c>
      <c r="M288" s="43">
        <v>-6.9000000000000006E-2</v>
      </c>
      <c r="N288" s="42">
        <v>0</v>
      </c>
      <c r="O288" s="42">
        <v>0</v>
      </c>
      <c r="P288" s="42">
        <v>14921526401</v>
      </c>
      <c r="Q288" s="43">
        <v>0.61890000000000001</v>
      </c>
      <c r="R288" s="43">
        <v>0.61890000000000001</v>
      </c>
      <c r="S288" s="43">
        <v>0.63219999999999998</v>
      </c>
      <c r="T288" s="43">
        <v>0.56889999999999996</v>
      </c>
      <c r="U288" s="43">
        <v>0.61890000000000001</v>
      </c>
    </row>
    <row r="289" spans="1:21" ht="14.1" customHeight="1" x14ac:dyDescent="0.2">
      <c r="A289" s="40">
        <v>72901</v>
      </c>
      <c r="B289" s="40" t="s">
        <v>293</v>
      </c>
      <c r="C289" s="40" t="s">
        <v>1019</v>
      </c>
      <c r="D289" s="41">
        <v>45866.730486</v>
      </c>
      <c r="E289" s="42">
        <v>0</v>
      </c>
      <c r="F289" s="42">
        <v>99790171</v>
      </c>
      <c r="G289" s="42">
        <v>111854133</v>
      </c>
      <c r="H289" s="42">
        <v>111841700</v>
      </c>
      <c r="I289" s="43">
        <v>-1E-4</v>
      </c>
      <c r="J289" s="44">
        <v>0</v>
      </c>
      <c r="K289" s="44">
        <v>0</v>
      </c>
      <c r="L289" s="44">
        <v>0</v>
      </c>
      <c r="M289" s="43">
        <v>-1E-4</v>
      </c>
      <c r="N289" s="42">
        <v>0</v>
      </c>
      <c r="O289" s="42">
        <v>0</v>
      </c>
      <c r="P289" s="42">
        <v>99779079</v>
      </c>
      <c r="Q289" s="43">
        <v>0.61919999999999997</v>
      </c>
      <c r="R289" s="43">
        <v>0.61919999999999997</v>
      </c>
      <c r="S289" s="43">
        <v>0.63219999999999998</v>
      </c>
      <c r="T289" s="43">
        <v>0.56889999999999996</v>
      </c>
      <c r="U289" s="43">
        <v>0.61919999999999997</v>
      </c>
    </row>
    <row r="290" spans="1:21" ht="14.1" customHeight="1" x14ac:dyDescent="0.2">
      <c r="A290" s="40">
        <v>72902</v>
      </c>
      <c r="B290" s="40" t="s">
        <v>294</v>
      </c>
      <c r="C290" s="40" t="s">
        <v>1019</v>
      </c>
      <c r="D290" s="41">
        <v>45866.721505000001</v>
      </c>
      <c r="E290" s="42">
        <v>0</v>
      </c>
      <c r="F290" s="42">
        <v>648309825</v>
      </c>
      <c r="G290" s="42">
        <v>692161058</v>
      </c>
      <c r="H290" s="42">
        <v>651433275</v>
      </c>
      <c r="I290" s="43">
        <v>-5.8799999999999998E-2</v>
      </c>
      <c r="J290" s="44">
        <v>0</v>
      </c>
      <c r="K290" s="44">
        <v>0</v>
      </c>
      <c r="L290" s="44">
        <v>0</v>
      </c>
      <c r="M290" s="43">
        <v>-5.8799999999999998E-2</v>
      </c>
      <c r="N290" s="42">
        <v>0</v>
      </c>
      <c r="O290" s="42">
        <v>0</v>
      </c>
      <c r="P290" s="42">
        <v>610162314</v>
      </c>
      <c r="Q290" s="43">
        <v>0.6169</v>
      </c>
      <c r="R290" s="43">
        <v>0.6169</v>
      </c>
      <c r="S290" s="43">
        <v>0.63219999999999998</v>
      </c>
      <c r="T290" s="43">
        <v>0.56889999999999996</v>
      </c>
      <c r="U290" s="43">
        <v>0.6169</v>
      </c>
    </row>
    <row r="291" spans="1:21" ht="14.1" customHeight="1" x14ac:dyDescent="0.2">
      <c r="A291" s="40">
        <v>72903</v>
      </c>
      <c r="B291" s="40" t="s">
        <v>295</v>
      </c>
      <c r="C291" s="40" t="s">
        <v>1019</v>
      </c>
      <c r="D291" s="41">
        <v>45866.743322000002</v>
      </c>
      <c r="E291" s="42">
        <v>0</v>
      </c>
      <c r="F291" s="42">
        <v>2968915494</v>
      </c>
      <c r="G291" s="42">
        <v>3184737960</v>
      </c>
      <c r="H291" s="42">
        <v>3165534546</v>
      </c>
      <c r="I291" s="43">
        <v>-6.0000000000000001E-3</v>
      </c>
      <c r="J291" s="44">
        <v>0</v>
      </c>
      <c r="K291" s="44">
        <v>0</v>
      </c>
      <c r="L291" s="44">
        <v>0</v>
      </c>
      <c r="M291" s="43">
        <v>-6.0000000000000001E-3</v>
      </c>
      <c r="N291" s="42">
        <v>0</v>
      </c>
      <c r="O291" s="42">
        <v>0</v>
      </c>
      <c r="P291" s="42">
        <v>2951013452</v>
      </c>
      <c r="Q291" s="43">
        <v>0.6169</v>
      </c>
      <c r="R291" s="43">
        <v>0.6169</v>
      </c>
      <c r="S291" s="43">
        <v>0.63219999999999998</v>
      </c>
      <c r="T291" s="43">
        <v>0.56889999999999996</v>
      </c>
      <c r="U291" s="43">
        <v>0.6169</v>
      </c>
    </row>
    <row r="292" spans="1:21" ht="14.1" customHeight="1" x14ac:dyDescent="0.2">
      <c r="A292" s="40">
        <v>72904</v>
      </c>
      <c r="B292" s="40" t="s">
        <v>296</v>
      </c>
      <c r="C292" s="40" t="s">
        <v>1019</v>
      </c>
      <c r="D292" s="41">
        <v>45866.639016000001</v>
      </c>
      <c r="E292" s="42">
        <v>21272200</v>
      </c>
      <c r="F292" s="42">
        <v>332251410</v>
      </c>
      <c r="G292" s="42">
        <v>334039863</v>
      </c>
      <c r="H292" s="42">
        <v>368297733</v>
      </c>
      <c r="I292" s="43">
        <v>0.1026</v>
      </c>
      <c r="J292" s="44">
        <v>0</v>
      </c>
      <c r="K292" s="44">
        <v>0</v>
      </c>
      <c r="L292" s="44">
        <v>0</v>
      </c>
      <c r="M292" s="43">
        <v>0.1026</v>
      </c>
      <c r="N292" s="42">
        <v>23727064</v>
      </c>
      <c r="O292" s="42">
        <v>2454864</v>
      </c>
      <c r="P292" s="42">
        <v>366599130</v>
      </c>
      <c r="Q292" s="43">
        <v>0.6169</v>
      </c>
      <c r="R292" s="43">
        <v>0.57299999999999995</v>
      </c>
      <c r="S292" s="43">
        <v>0.63219999999999998</v>
      </c>
      <c r="T292" s="43">
        <v>0.56889999999999996</v>
      </c>
      <c r="U292" s="43">
        <v>0.57299999999999995</v>
      </c>
    </row>
    <row r="293" spans="1:21" ht="14.1" customHeight="1" x14ac:dyDescent="0.2">
      <c r="A293" s="40">
        <v>72908</v>
      </c>
      <c r="B293" s="40" t="s">
        <v>297</v>
      </c>
      <c r="C293" s="40" t="s">
        <v>1019</v>
      </c>
      <c r="D293" s="41">
        <v>45869.680230999998</v>
      </c>
      <c r="E293" s="42">
        <v>0</v>
      </c>
      <c r="F293" s="42">
        <v>296474630</v>
      </c>
      <c r="G293" s="42">
        <v>286645035</v>
      </c>
      <c r="H293" s="42">
        <v>340040251</v>
      </c>
      <c r="I293" s="43">
        <v>0.18629999999999999</v>
      </c>
      <c r="J293" s="44">
        <v>0</v>
      </c>
      <c r="K293" s="44">
        <v>0</v>
      </c>
      <c r="L293" s="44">
        <v>0</v>
      </c>
      <c r="M293" s="43">
        <v>0.18629999999999999</v>
      </c>
      <c r="N293" s="42">
        <v>0</v>
      </c>
      <c r="O293" s="42">
        <v>0</v>
      </c>
      <c r="P293" s="42">
        <v>351700868</v>
      </c>
      <c r="Q293" s="43">
        <v>0.6169</v>
      </c>
      <c r="R293" s="43">
        <v>0.53300000000000003</v>
      </c>
      <c r="S293" s="43">
        <v>0.63219999999999998</v>
      </c>
      <c r="T293" s="43">
        <v>0.56889999999999996</v>
      </c>
      <c r="U293" s="43">
        <v>0.56889999999999996</v>
      </c>
    </row>
    <row r="294" spans="1:21" ht="14.1" customHeight="1" x14ac:dyDescent="0.2">
      <c r="A294" s="40">
        <v>72909</v>
      </c>
      <c r="B294" s="40" t="s">
        <v>298</v>
      </c>
      <c r="C294" s="40" t="s">
        <v>1019</v>
      </c>
      <c r="D294" s="41">
        <v>45861.754410000001</v>
      </c>
      <c r="E294" s="42">
        <v>0</v>
      </c>
      <c r="F294" s="42">
        <v>204780513</v>
      </c>
      <c r="G294" s="42">
        <v>215345038</v>
      </c>
      <c r="H294" s="42">
        <v>243671329</v>
      </c>
      <c r="I294" s="43">
        <v>0.13150000000000001</v>
      </c>
      <c r="J294" s="44">
        <v>0</v>
      </c>
      <c r="K294" s="44">
        <v>0</v>
      </c>
      <c r="L294" s="44">
        <v>0</v>
      </c>
      <c r="M294" s="43">
        <v>0.13150000000000001</v>
      </c>
      <c r="N294" s="42">
        <v>0</v>
      </c>
      <c r="O294" s="42">
        <v>0</v>
      </c>
      <c r="P294" s="42">
        <v>231717156</v>
      </c>
      <c r="Q294" s="43">
        <v>0.6169</v>
      </c>
      <c r="R294" s="43">
        <v>0.55879999999999996</v>
      </c>
      <c r="S294" s="43">
        <v>0.63219999999999998</v>
      </c>
      <c r="T294" s="43">
        <v>0.56889999999999996</v>
      </c>
      <c r="U294" s="43">
        <v>0.56889999999999996</v>
      </c>
    </row>
    <row r="295" spans="1:21" ht="14.1" customHeight="1" x14ac:dyDescent="0.2">
      <c r="A295" s="40">
        <v>72910</v>
      </c>
      <c r="B295" s="40" t="s">
        <v>299</v>
      </c>
      <c r="C295" s="40" t="s">
        <v>1019</v>
      </c>
      <c r="D295" s="41">
        <v>45868.802442</v>
      </c>
      <c r="E295" s="42">
        <v>0</v>
      </c>
      <c r="F295" s="42">
        <v>179725807</v>
      </c>
      <c r="G295" s="42">
        <v>194777325</v>
      </c>
      <c r="H295" s="42">
        <v>219017546</v>
      </c>
      <c r="I295" s="43">
        <v>0.1245</v>
      </c>
      <c r="J295" s="44">
        <v>0</v>
      </c>
      <c r="K295" s="44">
        <v>0</v>
      </c>
      <c r="L295" s="44">
        <v>0</v>
      </c>
      <c r="M295" s="43">
        <v>0.1245</v>
      </c>
      <c r="N295" s="42">
        <v>0</v>
      </c>
      <c r="O295" s="42">
        <v>0</v>
      </c>
      <c r="P295" s="42">
        <v>202092852</v>
      </c>
      <c r="Q295" s="43">
        <v>0.6169</v>
      </c>
      <c r="R295" s="43">
        <v>0.56230000000000002</v>
      </c>
      <c r="S295" s="43">
        <v>0.63219999999999998</v>
      </c>
      <c r="T295" s="43">
        <v>0.56889999999999996</v>
      </c>
      <c r="U295" s="43">
        <v>0.56889999999999996</v>
      </c>
    </row>
    <row r="296" spans="1:21" ht="14.1" customHeight="1" x14ac:dyDescent="0.2">
      <c r="A296" s="40">
        <v>73901</v>
      </c>
      <c r="B296" s="40" t="s">
        <v>300</v>
      </c>
      <c r="C296" s="40" t="s">
        <v>1019</v>
      </c>
      <c r="D296" s="41">
        <v>45861.766110999997</v>
      </c>
      <c r="E296" s="42">
        <v>0</v>
      </c>
      <c r="F296" s="42">
        <v>156588226</v>
      </c>
      <c r="G296" s="42">
        <v>161658759</v>
      </c>
      <c r="H296" s="42">
        <v>161068470</v>
      </c>
      <c r="I296" s="43">
        <v>-3.7000000000000002E-3</v>
      </c>
      <c r="J296" s="44">
        <v>0</v>
      </c>
      <c r="K296" s="44">
        <v>0</v>
      </c>
      <c r="L296" s="44">
        <v>0</v>
      </c>
      <c r="M296" s="43">
        <v>-3.7000000000000002E-3</v>
      </c>
      <c r="N296" s="42">
        <v>0</v>
      </c>
      <c r="O296" s="42">
        <v>0</v>
      </c>
      <c r="P296" s="42">
        <v>156016452</v>
      </c>
      <c r="Q296" s="43">
        <v>0.6169</v>
      </c>
      <c r="R296" s="43">
        <v>0.6169</v>
      </c>
      <c r="S296" s="43">
        <v>0.63219999999999998</v>
      </c>
      <c r="T296" s="43">
        <v>0.56889999999999996</v>
      </c>
      <c r="U296" s="43">
        <v>0.6169</v>
      </c>
    </row>
    <row r="297" spans="1:21" ht="14.1" customHeight="1" x14ac:dyDescent="0.2">
      <c r="A297" s="40">
        <v>73903</v>
      </c>
      <c r="B297" s="40" t="s">
        <v>301</v>
      </c>
      <c r="C297" s="40" t="s">
        <v>1019</v>
      </c>
      <c r="D297" s="41">
        <v>45862.835057999997</v>
      </c>
      <c r="E297" s="42">
        <v>0</v>
      </c>
      <c r="F297" s="42">
        <v>440751342</v>
      </c>
      <c r="G297" s="42">
        <v>451456459</v>
      </c>
      <c r="H297" s="42">
        <v>445117664</v>
      </c>
      <c r="I297" s="43">
        <v>-1.4E-2</v>
      </c>
      <c r="J297" s="44">
        <v>0</v>
      </c>
      <c r="K297" s="44">
        <v>0</v>
      </c>
      <c r="L297" s="44">
        <v>0</v>
      </c>
      <c r="M297" s="43">
        <v>-1.4E-2</v>
      </c>
      <c r="N297" s="42">
        <v>0</v>
      </c>
      <c r="O297" s="42">
        <v>0</v>
      </c>
      <c r="P297" s="42">
        <v>434562855</v>
      </c>
      <c r="Q297" s="43">
        <v>0.6169</v>
      </c>
      <c r="R297" s="43">
        <v>0.6169</v>
      </c>
      <c r="S297" s="43">
        <v>0.63219999999999998</v>
      </c>
      <c r="T297" s="43">
        <v>0.56889999999999996</v>
      </c>
      <c r="U297" s="43">
        <v>0.6169</v>
      </c>
    </row>
    <row r="298" spans="1:21" ht="14.1" customHeight="1" x14ac:dyDescent="0.2">
      <c r="A298" s="40">
        <v>73904</v>
      </c>
      <c r="B298" s="40" t="s">
        <v>302</v>
      </c>
      <c r="C298" s="40" t="s">
        <v>1019</v>
      </c>
      <c r="D298" s="41">
        <v>45866.725764000003</v>
      </c>
      <c r="E298" s="42">
        <v>0</v>
      </c>
      <c r="F298" s="42">
        <v>22136524</v>
      </c>
      <c r="G298" s="42">
        <v>23651144</v>
      </c>
      <c r="H298" s="42">
        <v>21140488</v>
      </c>
      <c r="I298" s="43">
        <v>-0.1062</v>
      </c>
      <c r="J298" s="44">
        <v>0</v>
      </c>
      <c r="K298" s="44">
        <v>0</v>
      </c>
      <c r="L298" s="44">
        <v>0</v>
      </c>
      <c r="M298" s="43">
        <v>-0.1062</v>
      </c>
      <c r="N298" s="42">
        <v>0</v>
      </c>
      <c r="O298" s="42">
        <v>0</v>
      </c>
      <c r="P298" s="42">
        <v>19786650</v>
      </c>
      <c r="Q298" s="43">
        <v>0.6169</v>
      </c>
      <c r="R298" s="43">
        <v>0.6169</v>
      </c>
      <c r="S298" s="43">
        <v>0.63219999999999998</v>
      </c>
      <c r="T298" s="43">
        <v>0.56889999999999996</v>
      </c>
      <c r="U298" s="43">
        <v>0.6169</v>
      </c>
    </row>
    <row r="299" spans="1:21" ht="14.1" customHeight="1" x14ac:dyDescent="0.2">
      <c r="A299" s="40">
        <v>73905</v>
      </c>
      <c r="B299" s="40" t="s">
        <v>303</v>
      </c>
      <c r="C299" s="40" t="s">
        <v>1019</v>
      </c>
      <c r="D299" s="41">
        <v>45866.736214999997</v>
      </c>
      <c r="E299" s="42">
        <v>0</v>
      </c>
      <c r="F299" s="42">
        <v>489112380</v>
      </c>
      <c r="G299" s="42">
        <v>502228887</v>
      </c>
      <c r="H299" s="42">
        <v>532524246</v>
      </c>
      <c r="I299" s="43">
        <v>6.0299999999999999E-2</v>
      </c>
      <c r="J299" s="44">
        <v>0</v>
      </c>
      <c r="K299" s="44">
        <v>0</v>
      </c>
      <c r="L299" s="44">
        <v>0</v>
      </c>
      <c r="M299" s="43">
        <v>6.0299999999999999E-2</v>
      </c>
      <c r="N299" s="42">
        <v>0</v>
      </c>
      <c r="O299" s="42">
        <v>0</v>
      </c>
      <c r="P299" s="42">
        <v>518616527</v>
      </c>
      <c r="Q299" s="43">
        <v>0.6169</v>
      </c>
      <c r="R299" s="43">
        <v>0.59630000000000005</v>
      </c>
      <c r="S299" s="43">
        <v>0.63219999999999998</v>
      </c>
      <c r="T299" s="43">
        <v>0.56889999999999996</v>
      </c>
      <c r="U299" s="43">
        <v>0.59630000000000005</v>
      </c>
    </row>
    <row r="300" spans="1:21" ht="14.1" customHeight="1" x14ac:dyDescent="0.2">
      <c r="A300" s="40">
        <v>74903</v>
      </c>
      <c r="B300" s="40" t="s">
        <v>304</v>
      </c>
      <c r="C300" s="40" t="s">
        <v>1019</v>
      </c>
      <c r="D300" s="41">
        <v>45869.665475000002</v>
      </c>
      <c r="E300" s="42">
        <v>0</v>
      </c>
      <c r="F300" s="42">
        <v>1543098747</v>
      </c>
      <c r="G300" s="42">
        <v>1675274095</v>
      </c>
      <c r="H300" s="42">
        <v>1627022947</v>
      </c>
      <c r="I300" s="43">
        <v>-2.8799999999999999E-2</v>
      </c>
      <c r="J300" s="44">
        <v>0</v>
      </c>
      <c r="K300" s="44">
        <v>0</v>
      </c>
      <c r="L300" s="44">
        <v>0</v>
      </c>
      <c r="M300" s="43">
        <v>-2.8799999999999999E-2</v>
      </c>
      <c r="N300" s="42">
        <v>0</v>
      </c>
      <c r="O300" s="42">
        <v>0</v>
      </c>
      <c r="P300" s="42">
        <v>1498654506</v>
      </c>
      <c r="Q300" s="43">
        <v>0.6169</v>
      </c>
      <c r="R300" s="43">
        <v>0.6169</v>
      </c>
      <c r="S300" s="43">
        <v>0.63219999999999998</v>
      </c>
      <c r="T300" s="43">
        <v>0.56889999999999996</v>
      </c>
      <c r="U300" s="43">
        <v>0.6169</v>
      </c>
    </row>
    <row r="301" spans="1:21" ht="14.1" customHeight="1" x14ac:dyDescent="0.2">
      <c r="A301" s="40">
        <v>74904</v>
      </c>
      <c r="B301" s="40" t="s">
        <v>305</v>
      </c>
      <c r="C301" s="40" t="s">
        <v>1019</v>
      </c>
      <c r="D301" s="41">
        <v>45860.845845000003</v>
      </c>
      <c r="E301" s="42">
        <v>0</v>
      </c>
      <c r="F301" s="42">
        <v>170102274</v>
      </c>
      <c r="G301" s="42">
        <v>178826526</v>
      </c>
      <c r="H301" s="42">
        <v>219659423</v>
      </c>
      <c r="I301" s="43">
        <v>0.2283</v>
      </c>
      <c r="J301" s="44">
        <v>0</v>
      </c>
      <c r="K301" s="44">
        <v>0</v>
      </c>
      <c r="L301" s="44">
        <v>0</v>
      </c>
      <c r="M301" s="43">
        <v>0.2283</v>
      </c>
      <c r="N301" s="42">
        <v>0</v>
      </c>
      <c r="O301" s="42">
        <v>0</v>
      </c>
      <c r="P301" s="42">
        <v>208943092</v>
      </c>
      <c r="Q301" s="43">
        <v>0.6169</v>
      </c>
      <c r="R301" s="43">
        <v>0.51470000000000005</v>
      </c>
      <c r="S301" s="43">
        <v>0.63219999999999998</v>
      </c>
      <c r="T301" s="43">
        <v>0.56889999999999996</v>
      </c>
      <c r="U301" s="43">
        <v>0.56889999999999996</v>
      </c>
    </row>
    <row r="302" spans="1:21" ht="14.1" customHeight="1" x14ac:dyDescent="0.2">
      <c r="A302" s="40">
        <v>74905</v>
      </c>
      <c r="B302" s="40" t="s">
        <v>306</v>
      </c>
      <c r="C302" s="40" t="s">
        <v>1019</v>
      </c>
      <c r="D302" s="41">
        <v>45866.710718000002</v>
      </c>
      <c r="E302" s="42">
        <v>0</v>
      </c>
      <c r="F302" s="42">
        <v>112674845</v>
      </c>
      <c r="G302" s="42">
        <v>121326291</v>
      </c>
      <c r="H302" s="42">
        <v>124229279</v>
      </c>
      <c r="I302" s="43">
        <v>2.3900000000000001E-2</v>
      </c>
      <c r="J302" s="44">
        <v>0</v>
      </c>
      <c r="K302" s="44">
        <v>0</v>
      </c>
      <c r="L302" s="44">
        <v>0</v>
      </c>
      <c r="M302" s="43">
        <v>2.3900000000000001E-2</v>
      </c>
      <c r="N302" s="42">
        <v>0</v>
      </c>
      <c r="O302" s="42">
        <v>0</v>
      </c>
      <c r="P302" s="42">
        <v>115370829</v>
      </c>
      <c r="Q302" s="43">
        <v>0.6169</v>
      </c>
      <c r="R302" s="43">
        <v>0.6169</v>
      </c>
      <c r="S302" s="43">
        <v>0.63219999999999998</v>
      </c>
      <c r="T302" s="43">
        <v>0.56889999999999996</v>
      </c>
      <c r="U302" s="43">
        <v>0.6169</v>
      </c>
    </row>
    <row r="303" spans="1:21" ht="14.1" customHeight="1" x14ac:dyDescent="0.2">
      <c r="A303" s="40">
        <v>74907</v>
      </c>
      <c r="B303" s="40" t="s">
        <v>307</v>
      </c>
      <c r="C303" s="40" t="s">
        <v>1019</v>
      </c>
      <c r="D303" s="41">
        <v>45868.753889</v>
      </c>
      <c r="E303" s="42">
        <v>0</v>
      </c>
      <c r="F303" s="42">
        <v>452245785</v>
      </c>
      <c r="G303" s="42">
        <v>473301710</v>
      </c>
      <c r="H303" s="42">
        <v>501969268</v>
      </c>
      <c r="I303" s="43">
        <v>6.0600000000000001E-2</v>
      </c>
      <c r="J303" s="44">
        <v>0</v>
      </c>
      <c r="K303" s="44">
        <v>0</v>
      </c>
      <c r="L303" s="44">
        <v>0</v>
      </c>
      <c r="M303" s="43">
        <v>6.0600000000000001E-2</v>
      </c>
      <c r="N303" s="42">
        <v>0</v>
      </c>
      <c r="O303" s="42">
        <v>0</v>
      </c>
      <c r="P303" s="42">
        <v>479638000</v>
      </c>
      <c r="Q303" s="43">
        <v>0.6169</v>
      </c>
      <c r="R303" s="43">
        <v>0.59619999999999995</v>
      </c>
      <c r="S303" s="43">
        <v>0.63219999999999998</v>
      </c>
      <c r="T303" s="43">
        <v>0.56889999999999996</v>
      </c>
      <c r="U303" s="43">
        <v>0.59619999999999995</v>
      </c>
    </row>
    <row r="304" spans="1:21" ht="14.1" customHeight="1" x14ac:dyDescent="0.2">
      <c r="A304" s="40">
        <v>74909</v>
      </c>
      <c r="B304" s="40" t="s">
        <v>308</v>
      </c>
      <c r="C304" s="40" t="s">
        <v>1019</v>
      </c>
      <c r="D304" s="41">
        <v>45868.798102000001</v>
      </c>
      <c r="E304" s="42">
        <v>0</v>
      </c>
      <c r="F304" s="42">
        <v>447969030</v>
      </c>
      <c r="G304" s="42">
        <v>491968535</v>
      </c>
      <c r="H304" s="42">
        <v>479122830</v>
      </c>
      <c r="I304" s="43">
        <v>-2.6100000000000002E-2</v>
      </c>
      <c r="J304" s="44">
        <v>0</v>
      </c>
      <c r="K304" s="44">
        <v>0</v>
      </c>
      <c r="L304" s="44">
        <v>0</v>
      </c>
      <c r="M304" s="43">
        <v>-2.6100000000000002E-2</v>
      </c>
      <c r="N304" s="42">
        <v>0</v>
      </c>
      <c r="O304" s="42">
        <v>0</v>
      </c>
      <c r="P304" s="42">
        <v>436272188</v>
      </c>
      <c r="Q304" s="43">
        <v>0.6169</v>
      </c>
      <c r="R304" s="43">
        <v>0.6169</v>
      </c>
      <c r="S304" s="43">
        <v>0.63219999999999998</v>
      </c>
      <c r="T304" s="43">
        <v>0.56889999999999996</v>
      </c>
      <c r="U304" s="43">
        <v>0.6169</v>
      </c>
    </row>
    <row r="305" spans="1:21" ht="14.1" customHeight="1" x14ac:dyDescent="0.2">
      <c r="A305" s="40">
        <v>74911</v>
      </c>
      <c r="B305" s="40" t="s">
        <v>309</v>
      </c>
      <c r="C305" s="40" t="s">
        <v>1019</v>
      </c>
      <c r="D305" s="41">
        <v>45867.488252000003</v>
      </c>
      <c r="E305" s="42">
        <v>0</v>
      </c>
      <c r="F305" s="42">
        <v>228177251</v>
      </c>
      <c r="G305" s="42">
        <v>243292455</v>
      </c>
      <c r="H305" s="42">
        <v>316446476</v>
      </c>
      <c r="I305" s="43">
        <v>0.30070000000000002</v>
      </c>
      <c r="J305" s="44">
        <v>0</v>
      </c>
      <c r="K305" s="44">
        <v>0</v>
      </c>
      <c r="L305" s="44">
        <v>0</v>
      </c>
      <c r="M305" s="43">
        <v>0.30070000000000002</v>
      </c>
      <c r="N305" s="42">
        <v>0</v>
      </c>
      <c r="O305" s="42">
        <v>0</v>
      </c>
      <c r="P305" s="42">
        <v>296786380</v>
      </c>
      <c r="Q305" s="43">
        <v>0.6169</v>
      </c>
      <c r="R305" s="43">
        <v>0.48609999999999998</v>
      </c>
      <c r="S305" s="43">
        <v>0.63219999999999998</v>
      </c>
      <c r="T305" s="43">
        <v>0.56889999999999996</v>
      </c>
      <c r="U305" s="43">
        <v>0.56889999999999996</v>
      </c>
    </row>
    <row r="306" spans="1:21" ht="14.1" customHeight="1" x14ac:dyDescent="0.2">
      <c r="A306" s="40">
        <v>74912</v>
      </c>
      <c r="B306" s="40" t="s">
        <v>310</v>
      </c>
      <c r="C306" s="40" t="s">
        <v>1019</v>
      </c>
      <c r="D306" s="41">
        <v>45867.826771</v>
      </c>
      <c r="E306" s="42">
        <v>0</v>
      </c>
      <c r="F306" s="42">
        <v>518157171</v>
      </c>
      <c r="G306" s="42">
        <v>560744557</v>
      </c>
      <c r="H306" s="42">
        <v>574495921</v>
      </c>
      <c r="I306" s="43">
        <v>2.4500000000000001E-2</v>
      </c>
      <c r="J306" s="44">
        <v>0</v>
      </c>
      <c r="K306" s="44">
        <v>0</v>
      </c>
      <c r="L306" s="44">
        <v>0</v>
      </c>
      <c r="M306" s="43">
        <v>2.4500000000000001E-2</v>
      </c>
      <c r="N306" s="42">
        <v>0</v>
      </c>
      <c r="O306" s="42">
        <v>0</v>
      </c>
      <c r="P306" s="42">
        <v>530864147</v>
      </c>
      <c r="Q306" s="43">
        <v>0.6169</v>
      </c>
      <c r="R306" s="43">
        <v>0.6169</v>
      </c>
      <c r="S306" s="43">
        <v>0.63219999999999998</v>
      </c>
      <c r="T306" s="43">
        <v>0.56889999999999996</v>
      </c>
      <c r="U306" s="43">
        <v>0.6169</v>
      </c>
    </row>
    <row r="307" spans="1:21" ht="14.1" customHeight="1" x14ac:dyDescent="0.2">
      <c r="A307" s="40">
        <v>74917</v>
      </c>
      <c r="B307" s="40" t="s">
        <v>311</v>
      </c>
      <c r="C307" s="40" t="s">
        <v>1019</v>
      </c>
      <c r="D307" s="41">
        <v>45866.741921000001</v>
      </c>
      <c r="E307" s="42">
        <v>0</v>
      </c>
      <c r="F307" s="42">
        <v>244720750</v>
      </c>
      <c r="G307" s="42">
        <v>269717178</v>
      </c>
      <c r="H307" s="42">
        <v>246305534</v>
      </c>
      <c r="I307" s="43">
        <v>-8.6800000000000002E-2</v>
      </c>
      <c r="J307" s="44">
        <v>0</v>
      </c>
      <c r="K307" s="44">
        <v>0</v>
      </c>
      <c r="L307" s="44">
        <v>0</v>
      </c>
      <c r="M307" s="43">
        <v>-8.6800000000000002E-2</v>
      </c>
      <c r="N307" s="42">
        <v>0</v>
      </c>
      <c r="O307" s="42">
        <v>0</v>
      </c>
      <c r="P307" s="42">
        <v>223478814</v>
      </c>
      <c r="Q307" s="43">
        <v>0.6169</v>
      </c>
      <c r="R307" s="43">
        <v>0.6169</v>
      </c>
      <c r="S307" s="43">
        <v>0.63219999999999998</v>
      </c>
      <c r="T307" s="43">
        <v>0.56889999999999996</v>
      </c>
      <c r="U307" s="43">
        <v>0.6169</v>
      </c>
    </row>
    <row r="308" spans="1:21" ht="14.1" customHeight="1" x14ac:dyDescent="0.2">
      <c r="A308" s="40">
        <v>75901</v>
      </c>
      <c r="B308" s="40" t="s">
        <v>312</v>
      </c>
      <c r="C308" s="40" t="s">
        <v>1019</v>
      </c>
      <c r="D308" s="41">
        <v>45867.801204000003</v>
      </c>
      <c r="E308" s="42">
        <v>0</v>
      </c>
      <c r="F308" s="42">
        <v>687300448</v>
      </c>
      <c r="G308" s="42">
        <v>698224107</v>
      </c>
      <c r="H308" s="42">
        <v>699900024</v>
      </c>
      <c r="I308" s="43">
        <v>2.3999999999999998E-3</v>
      </c>
      <c r="J308" s="44">
        <v>0</v>
      </c>
      <c r="K308" s="44">
        <v>0</v>
      </c>
      <c r="L308" s="44">
        <v>0</v>
      </c>
      <c r="M308" s="43">
        <v>2.3999999999999998E-3</v>
      </c>
      <c r="N308" s="42">
        <v>0</v>
      </c>
      <c r="O308" s="42">
        <v>0</v>
      </c>
      <c r="P308" s="42">
        <v>688950145</v>
      </c>
      <c r="Q308" s="43">
        <v>0.6169</v>
      </c>
      <c r="R308" s="43">
        <v>0.6169</v>
      </c>
      <c r="S308" s="43">
        <v>0.63219999999999998</v>
      </c>
      <c r="T308" s="43">
        <v>0.56889999999999996</v>
      </c>
      <c r="U308" s="43">
        <v>0.6169</v>
      </c>
    </row>
    <row r="309" spans="1:21" ht="14.1" customHeight="1" x14ac:dyDescent="0.2">
      <c r="A309" s="40">
        <v>75902</v>
      </c>
      <c r="B309" s="40" t="s">
        <v>313</v>
      </c>
      <c r="C309" s="40" t="s">
        <v>1019</v>
      </c>
      <c r="D309" s="41">
        <v>45866.735556</v>
      </c>
      <c r="E309" s="42">
        <v>0</v>
      </c>
      <c r="F309" s="42">
        <v>1735910370</v>
      </c>
      <c r="G309" s="42">
        <v>1629629609</v>
      </c>
      <c r="H309" s="42">
        <v>1700118977</v>
      </c>
      <c r="I309" s="43">
        <v>4.3299999999999998E-2</v>
      </c>
      <c r="J309" s="44">
        <v>0</v>
      </c>
      <c r="K309" s="44">
        <v>0</v>
      </c>
      <c r="L309" s="44">
        <v>0</v>
      </c>
      <c r="M309" s="43">
        <v>4.3299999999999998E-2</v>
      </c>
      <c r="N309" s="42">
        <v>0</v>
      </c>
      <c r="O309" s="42">
        <v>0</v>
      </c>
      <c r="P309" s="42">
        <v>1810996895</v>
      </c>
      <c r="Q309" s="43">
        <v>0.6169</v>
      </c>
      <c r="R309" s="43">
        <v>0.60609999999999997</v>
      </c>
      <c r="S309" s="43">
        <v>0.63219999999999998</v>
      </c>
      <c r="T309" s="43">
        <v>0.56889999999999996</v>
      </c>
      <c r="U309" s="43">
        <v>0.60609999999999997</v>
      </c>
    </row>
    <row r="310" spans="1:21" ht="14.1" customHeight="1" x14ac:dyDescent="0.2">
      <c r="A310" s="40">
        <v>75903</v>
      </c>
      <c r="B310" s="40" t="s">
        <v>314</v>
      </c>
      <c r="C310" s="40" t="s">
        <v>1019</v>
      </c>
      <c r="D310" s="41">
        <v>45867.825092999999</v>
      </c>
      <c r="E310" s="42">
        <v>0</v>
      </c>
      <c r="F310" s="42">
        <v>651335926</v>
      </c>
      <c r="G310" s="42">
        <v>611976688</v>
      </c>
      <c r="H310" s="42">
        <v>610623475</v>
      </c>
      <c r="I310" s="43">
        <v>-2.2000000000000001E-3</v>
      </c>
      <c r="J310" s="44">
        <v>0</v>
      </c>
      <c r="K310" s="44">
        <v>0</v>
      </c>
      <c r="L310" s="44">
        <v>0</v>
      </c>
      <c r="M310" s="43">
        <v>-2.2000000000000001E-3</v>
      </c>
      <c r="N310" s="42">
        <v>0</v>
      </c>
      <c r="O310" s="42">
        <v>0</v>
      </c>
      <c r="P310" s="42">
        <v>649895681</v>
      </c>
      <c r="Q310" s="43">
        <v>0.6169</v>
      </c>
      <c r="R310" s="43">
        <v>0.6169</v>
      </c>
      <c r="S310" s="43">
        <v>0.63219999999999998</v>
      </c>
      <c r="T310" s="43">
        <v>0.56889999999999996</v>
      </c>
      <c r="U310" s="43">
        <v>0.6169</v>
      </c>
    </row>
    <row r="311" spans="1:21" ht="14.1" customHeight="1" x14ac:dyDescent="0.2">
      <c r="A311" s="40">
        <v>75906</v>
      </c>
      <c r="B311" s="40" t="s">
        <v>315</v>
      </c>
      <c r="C311" s="40" t="s">
        <v>1019</v>
      </c>
      <c r="D311" s="41">
        <v>45867.696932999999</v>
      </c>
      <c r="E311" s="42">
        <v>0</v>
      </c>
      <c r="F311" s="42">
        <v>391667376</v>
      </c>
      <c r="G311" s="42">
        <v>371197822</v>
      </c>
      <c r="H311" s="42">
        <v>448020586</v>
      </c>
      <c r="I311" s="43">
        <v>0.20699999999999999</v>
      </c>
      <c r="J311" s="44">
        <v>0</v>
      </c>
      <c r="K311" s="44">
        <v>0</v>
      </c>
      <c r="L311" s="44">
        <v>0</v>
      </c>
      <c r="M311" s="43">
        <v>0.20699999999999999</v>
      </c>
      <c r="N311" s="42">
        <v>0</v>
      </c>
      <c r="O311" s="42">
        <v>0</v>
      </c>
      <c r="P311" s="42">
        <v>472726500</v>
      </c>
      <c r="Q311" s="43">
        <v>0.67710000000000004</v>
      </c>
      <c r="R311" s="43">
        <v>0.57499999999999996</v>
      </c>
      <c r="S311" s="43">
        <v>0.63219999999999998</v>
      </c>
      <c r="T311" s="43">
        <v>0.56889999999999996</v>
      </c>
      <c r="U311" s="43">
        <v>0.57499999999999996</v>
      </c>
    </row>
    <row r="312" spans="1:21" ht="14.1" customHeight="1" x14ac:dyDescent="0.2">
      <c r="A312" s="40">
        <v>75908</v>
      </c>
      <c r="B312" s="40" t="s">
        <v>316</v>
      </c>
      <c r="C312" s="40" t="s">
        <v>1019</v>
      </c>
      <c r="D312" s="41">
        <v>45867.569398</v>
      </c>
      <c r="E312" s="42">
        <v>60137118</v>
      </c>
      <c r="F312" s="42">
        <v>965036677</v>
      </c>
      <c r="G312" s="42">
        <v>891831078</v>
      </c>
      <c r="H312" s="42">
        <v>1023248785</v>
      </c>
      <c r="I312" s="43">
        <v>0.1474</v>
      </c>
      <c r="J312" s="44">
        <v>0</v>
      </c>
      <c r="K312" s="44">
        <v>0</v>
      </c>
      <c r="L312" s="44">
        <v>0</v>
      </c>
      <c r="M312" s="43">
        <v>0.1474</v>
      </c>
      <c r="N312" s="42">
        <v>57356433</v>
      </c>
      <c r="O312" s="42">
        <v>-2780685</v>
      </c>
      <c r="P312" s="42">
        <v>1095599433</v>
      </c>
      <c r="Q312" s="43">
        <v>0.6169</v>
      </c>
      <c r="R312" s="43">
        <v>0.55689999999999995</v>
      </c>
      <c r="S312" s="43">
        <v>0.63219999999999998</v>
      </c>
      <c r="T312" s="43">
        <v>0.56889999999999996</v>
      </c>
      <c r="U312" s="43">
        <v>0.56889999999999996</v>
      </c>
    </row>
    <row r="313" spans="1:21" ht="14.1" customHeight="1" x14ac:dyDescent="0.2">
      <c r="A313" s="40">
        <v>76903</v>
      </c>
      <c r="B313" s="40" t="s">
        <v>317</v>
      </c>
      <c r="C313" s="40" t="s">
        <v>1019</v>
      </c>
      <c r="D313" s="41">
        <v>45868.549467999997</v>
      </c>
      <c r="E313" s="42">
        <v>0</v>
      </c>
      <c r="F313" s="42">
        <v>256080398</v>
      </c>
      <c r="G313" s="42">
        <v>259791617</v>
      </c>
      <c r="H313" s="42">
        <v>211993188</v>
      </c>
      <c r="I313" s="43">
        <v>-0.184</v>
      </c>
      <c r="J313" s="44">
        <v>0</v>
      </c>
      <c r="K313" s="44">
        <v>0</v>
      </c>
      <c r="L313" s="44">
        <v>0</v>
      </c>
      <c r="M313" s="43">
        <v>-0.184</v>
      </c>
      <c r="N313" s="42">
        <v>0</v>
      </c>
      <c r="O313" s="42">
        <v>0</v>
      </c>
      <c r="P313" s="42">
        <v>208964787</v>
      </c>
      <c r="Q313" s="43">
        <v>0.61919999999999997</v>
      </c>
      <c r="R313" s="43">
        <v>0.61919999999999997</v>
      </c>
      <c r="S313" s="43">
        <v>0.63219999999999998</v>
      </c>
      <c r="T313" s="43">
        <v>0.56889999999999996</v>
      </c>
      <c r="U313" s="43">
        <v>0.61919999999999997</v>
      </c>
    </row>
    <row r="314" spans="1:21" ht="14.1" customHeight="1" x14ac:dyDescent="0.2">
      <c r="A314" s="40">
        <v>76904</v>
      </c>
      <c r="B314" s="40" t="s">
        <v>318</v>
      </c>
      <c r="C314" s="40" t="s">
        <v>1019</v>
      </c>
      <c r="D314" s="41">
        <v>45870.388448999998</v>
      </c>
      <c r="E314" s="42">
        <v>0</v>
      </c>
      <c r="F314" s="42">
        <v>371441579</v>
      </c>
      <c r="G314" s="42">
        <v>376343178</v>
      </c>
      <c r="H314" s="42">
        <v>311218826</v>
      </c>
      <c r="I314" s="43">
        <v>-0.17299999999999999</v>
      </c>
      <c r="J314" s="44">
        <v>0</v>
      </c>
      <c r="K314" s="44">
        <v>0</v>
      </c>
      <c r="L314" s="44">
        <v>0</v>
      </c>
      <c r="M314" s="43">
        <v>-0.17299999999999999</v>
      </c>
      <c r="N314" s="42">
        <v>0</v>
      </c>
      <c r="O314" s="42">
        <v>0</v>
      </c>
      <c r="P314" s="42">
        <v>307165425</v>
      </c>
      <c r="Q314" s="43">
        <v>0.61919999999999997</v>
      </c>
      <c r="R314" s="43">
        <v>0.61919999999999997</v>
      </c>
      <c r="S314" s="43">
        <v>0.63219999999999998</v>
      </c>
      <c r="T314" s="43">
        <v>0.56889999999999996</v>
      </c>
      <c r="U314" s="43">
        <v>0.61919999999999997</v>
      </c>
    </row>
    <row r="315" spans="1:21" ht="14.1" customHeight="1" x14ac:dyDescent="0.2">
      <c r="A315" s="40">
        <v>77901</v>
      </c>
      <c r="B315" s="40" t="s">
        <v>319</v>
      </c>
      <c r="C315" s="40" t="s">
        <v>1019</v>
      </c>
      <c r="D315" s="41">
        <v>45863.564954000001</v>
      </c>
      <c r="E315" s="42">
        <v>0</v>
      </c>
      <c r="F315" s="42">
        <v>345236551</v>
      </c>
      <c r="G315" s="42">
        <v>376679704</v>
      </c>
      <c r="H315" s="42">
        <v>367928236</v>
      </c>
      <c r="I315" s="43">
        <v>-2.3199999999999998E-2</v>
      </c>
      <c r="J315" s="44">
        <v>0</v>
      </c>
      <c r="K315" s="44">
        <v>0</v>
      </c>
      <c r="L315" s="44">
        <v>0</v>
      </c>
      <c r="M315" s="43">
        <v>-2.3199999999999998E-2</v>
      </c>
      <c r="N315" s="42">
        <v>0</v>
      </c>
      <c r="O315" s="42">
        <v>0</v>
      </c>
      <c r="P315" s="42">
        <v>337215607</v>
      </c>
      <c r="Q315" s="43">
        <v>0.6855</v>
      </c>
      <c r="R315" s="43">
        <v>0.6855</v>
      </c>
      <c r="S315" s="43">
        <v>0.63219999999999998</v>
      </c>
      <c r="T315" s="43">
        <v>0.56889999999999996</v>
      </c>
      <c r="U315" s="43">
        <v>0.63219999999999998</v>
      </c>
    </row>
    <row r="316" spans="1:21" ht="14.1" customHeight="1" x14ac:dyDescent="0.2">
      <c r="A316" s="40">
        <v>77902</v>
      </c>
      <c r="B316" s="40" t="s">
        <v>320</v>
      </c>
      <c r="C316" s="40" t="s">
        <v>1019</v>
      </c>
      <c r="D316" s="41">
        <v>45869.795149999998</v>
      </c>
      <c r="E316" s="42">
        <v>0</v>
      </c>
      <c r="F316" s="42">
        <v>240152179</v>
      </c>
      <c r="G316" s="42">
        <v>199417512</v>
      </c>
      <c r="H316" s="42">
        <v>229101328</v>
      </c>
      <c r="I316" s="43">
        <v>0.1489</v>
      </c>
      <c r="J316" s="44">
        <v>0</v>
      </c>
      <c r="K316" s="44">
        <v>0</v>
      </c>
      <c r="L316" s="44">
        <v>0</v>
      </c>
      <c r="M316" s="43">
        <v>0.1489</v>
      </c>
      <c r="N316" s="42">
        <v>0</v>
      </c>
      <c r="O316" s="42">
        <v>0</v>
      </c>
      <c r="P316" s="42">
        <v>275899456</v>
      </c>
      <c r="Q316" s="43">
        <v>0.6169</v>
      </c>
      <c r="R316" s="43">
        <v>0.55030000000000001</v>
      </c>
      <c r="S316" s="43">
        <v>0.63219999999999998</v>
      </c>
      <c r="T316" s="43">
        <v>0.56889999999999996</v>
      </c>
      <c r="U316" s="43">
        <v>0.56889999999999996</v>
      </c>
    </row>
    <row r="317" spans="1:21" ht="14.1" customHeight="1" x14ac:dyDescent="0.2">
      <c r="A317" s="40">
        <v>78901</v>
      </c>
      <c r="B317" s="40" t="s">
        <v>321</v>
      </c>
      <c r="C317" s="40" t="s">
        <v>1019</v>
      </c>
      <c r="D317" s="41">
        <v>45869.771493</v>
      </c>
      <c r="E317" s="42">
        <v>0</v>
      </c>
      <c r="F317" s="42">
        <v>342159905</v>
      </c>
      <c r="G317" s="42">
        <v>343906441</v>
      </c>
      <c r="H317" s="42">
        <v>347396158</v>
      </c>
      <c r="I317" s="43">
        <v>1.01E-2</v>
      </c>
      <c r="J317" s="44">
        <v>0</v>
      </c>
      <c r="K317" s="44">
        <v>0</v>
      </c>
      <c r="L317" s="44">
        <v>0</v>
      </c>
      <c r="M317" s="43">
        <v>1.01E-2</v>
      </c>
      <c r="N317" s="42">
        <v>0</v>
      </c>
      <c r="O317" s="42">
        <v>0</v>
      </c>
      <c r="P317" s="42">
        <v>345631899</v>
      </c>
      <c r="Q317" s="43">
        <v>0.66559999999999997</v>
      </c>
      <c r="R317" s="43">
        <v>0.66559999999999997</v>
      </c>
      <c r="S317" s="43">
        <v>0.63219999999999998</v>
      </c>
      <c r="T317" s="43">
        <v>0.56889999999999996</v>
      </c>
      <c r="U317" s="43">
        <v>0.63219999999999998</v>
      </c>
    </row>
    <row r="318" spans="1:21" ht="14.1" customHeight="1" x14ac:dyDescent="0.2">
      <c r="A318" s="40">
        <v>79901</v>
      </c>
      <c r="B318" s="40" t="s">
        <v>322</v>
      </c>
      <c r="C318" s="40" t="s">
        <v>1019</v>
      </c>
      <c r="D318" s="41">
        <v>45870.541261999999</v>
      </c>
      <c r="E318" s="42">
        <v>0</v>
      </c>
      <c r="F318" s="42">
        <v>29778144020</v>
      </c>
      <c r="G318" s="42">
        <v>32183068089</v>
      </c>
      <c r="H318" s="42">
        <v>32064516433</v>
      </c>
      <c r="I318" s="43">
        <v>-3.7000000000000002E-3</v>
      </c>
      <c r="J318" s="44">
        <v>0</v>
      </c>
      <c r="K318" s="44">
        <v>0</v>
      </c>
      <c r="L318" s="44">
        <v>0</v>
      </c>
      <c r="M318" s="43">
        <v>-3.7000000000000002E-3</v>
      </c>
      <c r="N318" s="42">
        <v>0</v>
      </c>
      <c r="O318" s="42">
        <v>0</v>
      </c>
      <c r="P318" s="42">
        <v>29668451300</v>
      </c>
      <c r="Q318" s="43">
        <v>0.6169</v>
      </c>
      <c r="R318" s="43">
        <v>0.6169</v>
      </c>
      <c r="S318" s="43">
        <v>0.63219999999999998</v>
      </c>
      <c r="T318" s="43">
        <v>0.56889999999999996</v>
      </c>
      <c r="U318" s="43">
        <v>0.6169</v>
      </c>
    </row>
    <row r="319" spans="1:21" ht="14.1" customHeight="1" x14ac:dyDescent="0.2">
      <c r="A319" s="40">
        <v>79906</v>
      </c>
      <c r="B319" s="40" t="s">
        <v>323</v>
      </c>
      <c r="C319" s="40" t="s">
        <v>1019</v>
      </c>
      <c r="D319" s="41">
        <v>45862.832859000002</v>
      </c>
      <c r="E319" s="42">
        <v>0</v>
      </c>
      <c r="F319" s="42">
        <v>1943086805</v>
      </c>
      <c r="G319" s="42">
        <v>2024080790</v>
      </c>
      <c r="H319" s="42">
        <v>2023648131</v>
      </c>
      <c r="I319" s="43">
        <v>-2.0000000000000001E-4</v>
      </c>
      <c r="J319" s="44">
        <v>0</v>
      </c>
      <c r="K319" s="44">
        <v>0</v>
      </c>
      <c r="L319" s="44">
        <v>0</v>
      </c>
      <c r="M319" s="43">
        <v>-2.0000000000000001E-4</v>
      </c>
      <c r="N319" s="42">
        <v>0</v>
      </c>
      <c r="O319" s="42">
        <v>0</v>
      </c>
      <c r="P319" s="42">
        <v>1942671459</v>
      </c>
      <c r="Q319" s="43">
        <v>0.6169</v>
      </c>
      <c r="R319" s="43">
        <v>0.6169</v>
      </c>
      <c r="S319" s="43">
        <v>0.63219999999999998</v>
      </c>
      <c r="T319" s="43">
        <v>0.56889999999999996</v>
      </c>
      <c r="U319" s="43">
        <v>0.6169</v>
      </c>
    </row>
    <row r="320" spans="1:21" ht="14.1" customHeight="1" x14ac:dyDescent="0.2">
      <c r="A320" s="40">
        <v>79907</v>
      </c>
      <c r="B320" s="40" t="s">
        <v>324</v>
      </c>
      <c r="C320" s="40" t="s">
        <v>1019</v>
      </c>
      <c r="D320" s="41">
        <v>45861.761272999996</v>
      </c>
      <c r="E320" s="42">
        <v>0</v>
      </c>
      <c r="F320" s="42">
        <v>59531869049</v>
      </c>
      <c r="G320" s="42">
        <v>62458787011</v>
      </c>
      <c r="H320" s="42">
        <v>59385887431</v>
      </c>
      <c r="I320" s="43">
        <v>-4.9200000000000001E-2</v>
      </c>
      <c r="J320" s="44">
        <v>0</v>
      </c>
      <c r="K320" s="44">
        <v>0</v>
      </c>
      <c r="L320" s="44">
        <v>0</v>
      </c>
      <c r="M320" s="43">
        <v>-4.9200000000000001E-2</v>
      </c>
      <c r="N320" s="42">
        <v>0</v>
      </c>
      <c r="O320" s="42">
        <v>0</v>
      </c>
      <c r="P320" s="42">
        <v>56602970424</v>
      </c>
      <c r="Q320" s="43">
        <v>0.6169</v>
      </c>
      <c r="R320" s="43">
        <v>0.6169</v>
      </c>
      <c r="S320" s="43">
        <v>0.63219999999999998</v>
      </c>
      <c r="T320" s="43">
        <v>0.56889999999999996</v>
      </c>
      <c r="U320" s="43">
        <v>0.6169</v>
      </c>
    </row>
    <row r="321" spans="1:21" ht="14.1" customHeight="1" x14ac:dyDescent="0.2">
      <c r="A321" s="40">
        <v>79910</v>
      </c>
      <c r="B321" s="40" t="s">
        <v>325</v>
      </c>
      <c r="C321" s="40" t="s">
        <v>1019</v>
      </c>
      <c r="D321" s="41">
        <v>45889.468796000001</v>
      </c>
      <c r="E321" s="42">
        <v>146268272</v>
      </c>
      <c r="F321" s="42">
        <v>4533102647</v>
      </c>
      <c r="G321" s="42">
        <v>4477154517</v>
      </c>
      <c r="H321" s="42">
        <v>4420288891</v>
      </c>
      <c r="I321" s="43">
        <v>-1.2699999999999999E-2</v>
      </c>
      <c r="J321" s="44">
        <v>0</v>
      </c>
      <c r="K321" s="44">
        <v>0</v>
      </c>
      <c r="L321" s="44">
        <v>0</v>
      </c>
      <c r="M321" s="43">
        <v>-1.2699999999999999E-2</v>
      </c>
      <c r="N321" s="42">
        <v>139380787</v>
      </c>
      <c r="O321" s="42">
        <v>-6887485</v>
      </c>
      <c r="P321" s="42">
        <v>4470496718</v>
      </c>
      <c r="Q321" s="43">
        <v>0.6169</v>
      </c>
      <c r="R321" s="43">
        <v>0.6169</v>
      </c>
      <c r="S321" s="43">
        <v>0.63219999999999998</v>
      </c>
      <c r="T321" s="43">
        <v>0.56889999999999996</v>
      </c>
      <c r="U321" s="43">
        <v>0.6169</v>
      </c>
    </row>
    <row r="322" spans="1:21" ht="14.1" customHeight="1" x14ac:dyDescent="0.2">
      <c r="A322" s="40">
        <v>80901</v>
      </c>
      <c r="B322" s="40" t="s">
        <v>326</v>
      </c>
      <c r="C322" s="40" t="s">
        <v>1019</v>
      </c>
      <c r="D322" s="41">
        <v>45869.821862999997</v>
      </c>
      <c r="E322" s="42">
        <v>0</v>
      </c>
      <c r="F322" s="42">
        <v>1884976374</v>
      </c>
      <c r="G322" s="42">
        <v>1994349622</v>
      </c>
      <c r="H322" s="42">
        <v>2179441393</v>
      </c>
      <c r="I322" s="43">
        <v>9.2799999999999994E-2</v>
      </c>
      <c r="J322" s="44">
        <v>0</v>
      </c>
      <c r="K322" s="44">
        <v>0</v>
      </c>
      <c r="L322" s="44">
        <v>0</v>
      </c>
      <c r="M322" s="43">
        <v>9.2799999999999994E-2</v>
      </c>
      <c r="N322" s="42">
        <v>0</v>
      </c>
      <c r="O322" s="42">
        <v>0</v>
      </c>
      <c r="P322" s="42">
        <v>2059917423</v>
      </c>
      <c r="Q322" s="43">
        <v>0.6169</v>
      </c>
      <c r="R322" s="43">
        <v>0.5786</v>
      </c>
      <c r="S322" s="43">
        <v>0.63219999999999998</v>
      </c>
      <c r="T322" s="43">
        <v>0.56889999999999996</v>
      </c>
      <c r="U322" s="43">
        <v>0.5786</v>
      </c>
    </row>
    <row r="323" spans="1:21" ht="14.1" customHeight="1" x14ac:dyDescent="0.2">
      <c r="A323" s="40">
        <v>81902</v>
      </c>
      <c r="B323" s="40" t="s">
        <v>327</v>
      </c>
      <c r="C323" s="40" t="s">
        <v>1019</v>
      </c>
      <c r="D323" s="41">
        <v>45866.686169000001</v>
      </c>
      <c r="E323" s="42">
        <v>0</v>
      </c>
      <c r="F323" s="42">
        <v>1786264747</v>
      </c>
      <c r="G323" s="42">
        <v>1881011571</v>
      </c>
      <c r="H323" s="42">
        <v>1966039674</v>
      </c>
      <c r="I323" s="43">
        <v>4.5199999999999997E-2</v>
      </c>
      <c r="J323" s="44">
        <v>0</v>
      </c>
      <c r="K323" s="44">
        <v>0</v>
      </c>
      <c r="L323" s="44">
        <v>0</v>
      </c>
      <c r="M323" s="43">
        <v>4.5199999999999997E-2</v>
      </c>
      <c r="N323" s="42">
        <v>0</v>
      </c>
      <c r="O323" s="42">
        <v>0</v>
      </c>
      <c r="P323" s="42">
        <v>1867009972</v>
      </c>
      <c r="Q323" s="43">
        <v>0.6169</v>
      </c>
      <c r="R323" s="43">
        <v>0.60489999999999999</v>
      </c>
      <c r="S323" s="43">
        <v>0.63219999999999998</v>
      </c>
      <c r="T323" s="43">
        <v>0.56889999999999996</v>
      </c>
      <c r="U323" s="43">
        <v>0.60489999999999999</v>
      </c>
    </row>
    <row r="324" spans="1:21" ht="14.1" customHeight="1" x14ac:dyDescent="0.2">
      <c r="A324" s="40">
        <v>81904</v>
      </c>
      <c r="B324" s="40" t="s">
        <v>328</v>
      </c>
      <c r="C324" s="40" t="s">
        <v>1019</v>
      </c>
      <c r="D324" s="41">
        <v>45866.733448999999</v>
      </c>
      <c r="E324" s="42">
        <v>0</v>
      </c>
      <c r="F324" s="42">
        <v>905035761</v>
      </c>
      <c r="G324" s="42">
        <v>926596405</v>
      </c>
      <c r="H324" s="42">
        <v>865928978</v>
      </c>
      <c r="I324" s="43">
        <v>-6.5500000000000003E-2</v>
      </c>
      <c r="J324" s="44">
        <v>0</v>
      </c>
      <c r="K324" s="44">
        <v>0</v>
      </c>
      <c r="L324" s="44">
        <v>0</v>
      </c>
      <c r="M324" s="43">
        <v>-6.5500000000000003E-2</v>
      </c>
      <c r="N324" s="42">
        <v>0</v>
      </c>
      <c r="O324" s="42">
        <v>0</v>
      </c>
      <c r="P324" s="42">
        <v>845779983</v>
      </c>
      <c r="Q324" s="43">
        <v>0.61919999999999997</v>
      </c>
      <c r="R324" s="43">
        <v>0.61919999999999997</v>
      </c>
      <c r="S324" s="43">
        <v>0.63219999999999998</v>
      </c>
      <c r="T324" s="43">
        <v>0.56889999999999996</v>
      </c>
      <c r="U324" s="43">
        <v>0.61919999999999997</v>
      </c>
    </row>
    <row r="325" spans="1:21" ht="14.1" customHeight="1" x14ac:dyDescent="0.2">
      <c r="A325" s="40">
        <v>81905</v>
      </c>
      <c r="B325" s="40" t="s">
        <v>329</v>
      </c>
      <c r="C325" s="40" t="s">
        <v>1019</v>
      </c>
      <c r="D325" s="41">
        <v>45867.778356000003</v>
      </c>
      <c r="E325" s="42">
        <v>0</v>
      </c>
      <c r="F325" s="42">
        <v>295688967</v>
      </c>
      <c r="G325" s="42">
        <v>300953513</v>
      </c>
      <c r="H325" s="42">
        <v>308355453</v>
      </c>
      <c r="I325" s="43">
        <v>2.46E-2</v>
      </c>
      <c r="J325" s="44">
        <v>0</v>
      </c>
      <c r="K325" s="44">
        <v>0</v>
      </c>
      <c r="L325" s="44">
        <v>0</v>
      </c>
      <c r="M325" s="43">
        <v>2.46E-2</v>
      </c>
      <c r="N325" s="42">
        <v>0</v>
      </c>
      <c r="O325" s="42">
        <v>0</v>
      </c>
      <c r="P325" s="42">
        <v>302961426</v>
      </c>
      <c r="Q325" s="43">
        <v>0.6169</v>
      </c>
      <c r="R325" s="43">
        <v>0.6169</v>
      </c>
      <c r="S325" s="43">
        <v>0.63219999999999998</v>
      </c>
      <c r="T325" s="43">
        <v>0.56889999999999996</v>
      </c>
      <c r="U325" s="43">
        <v>0.6169</v>
      </c>
    </row>
    <row r="326" spans="1:21" ht="14.1" customHeight="1" x14ac:dyDescent="0.2">
      <c r="A326" s="40">
        <v>81906</v>
      </c>
      <c r="B326" s="40" t="s">
        <v>330</v>
      </c>
      <c r="C326" s="40" t="s">
        <v>1019</v>
      </c>
      <c r="D326" s="41">
        <v>45866.719039000003</v>
      </c>
      <c r="E326" s="42">
        <v>0</v>
      </c>
      <c r="F326" s="42">
        <v>251113955</v>
      </c>
      <c r="G326" s="42">
        <v>255979290</v>
      </c>
      <c r="H326" s="42">
        <v>252263937</v>
      </c>
      <c r="I326" s="43">
        <v>-1.4500000000000001E-2</v>
      </c>
      <c r="J326" s="44">
        <v>0</v>
      </c>
      <c r="K326" s="44">
        <v>0</v>
      </c>
      <c r="L326" s="44">
        <v>0</v>
      </c>
      <c r="M326" s="43">
        <v>-1.4500000000000001E-2</v>
      </c>
      <c r="N326" s="42">
        <v>0</v>
      </c>
      <c r="O326" s="42">
        <v>0</v>
      </c>
      <c r="P326" s="42">
        <v>247469219</v>
      </c>
      <c r="Q326" s="43">
        <v>0.61919999999999997</v>
      </c>
      <c r="R326" s="43">
        <v>0.61919999999999997</v>
      </c>
      <c r="S326" s="43">
        <v>0.63219999999999998</v>
      </c>
      <c r="T326" s="43">
        <v>0.56889999999999996</v>
      </c>
      <c r="U326" s="43">
        <v>0.61919999999999997</v>
      </c>
    </row>
    <row r="327" spans="1:21" ht="14.1" customHeight="1" x14ac:dyDescent="0.2">
      <c r="A327" s="40">
        <v>82902</v>
      </c>
      <c r="B327" s="40" t="s">
        <v>331</v>
      </c>
      <c r="C327" s="40" t="s">
        <v>1019</v>
      </c>
      <c r="D327" s="41">
        <v>45869.684143999999</v>
      </c>
      <c r="E327" s="42">
        <v>0</v>
      </c>
      <c r="F327" s="42">
        <v>1538824068</v>
      </c>
      <c r="G327" s="42">
        <v>1540228595</v>
      </c>
      <c r="H327" s="42">
        <v>1557054776</v>
      </c>
      <c r="I327" s="43">
        <v>1.09E-2</v>
      </c>
      <c r="J327" s="44">
        <v>0</v>
      </c>
      <c r="K327" s="44">
        <v>0</v>
      </c>
      <c r="L327" s="44">
        <v>0</v>
      </c>
      <c r="M327" s="43">
        <v>1.09E-2</v>
      </c>
      <c r="N327" s="42">
        <v>0</v>
      </c>
      <c r="O327" s="42">
        <v>0</v>
      </c>
      <c r="P327" s="42">
        <v>1555634905</v>
      </c>
      <c r="Q327" s="43">
        <v>0.65039999999999998</v>
      </c>
      <c r="R327" s="43">
        <v>0.65039999999999998</v>
      </c>
      <c r="S327" s="43">
        <v>0.63219999999999998</v>
      </c>
      <c r="T327" s="43">
        <v>0.56889999999999996</v>
      </c>
      <c r="U327" s="43">
        <v>0.63219999999999998</v>
      </c>
    </row>
    <row r="328" spans="1:21" ht="14.1" customHeight="1" x14ac:dyDescent="0.2">
      <c r="A328" s="40">
        <v>82903</v>
      </c>
      <c r="B328" s="40" t="s">
        <v>332</v>
      </c>
      <c r="C328" s="40" t="s">
        <v>1019</v>
      </c>
      <c r="D328" s="41">
        <v>45867.819825999999</v>
      </c>
      <c r="E328" s="42">
        <v>0</v>
      </c>
      <c r="F328" s="42">
        <v>1695338293</v>
      </c>
      <c r="G328" s="42">
        <v>1704505052</v>
      </c>
      <c r="H328" s="42">
        <v>1716783428</v>
      </c>
      <c r="I328" s="43">
        <v>7.1999999999999998E-3</v>
      </c>
      <c r="J328" s="44">
        <v>0</v>
      </c>
      <c r="K328" s="44">
        <v>0</v>
      </c>
      <c r="L328" s="44">
        <v>0</v>
      </c>
      <c r="M328" s="43">
        <v>7.1999999999999998E-3</v>
      </c>
      <c r="N328" s="42">
        <v>0</v>
      </c>
      <c r="O328" s="42">
        <v>0</v>
      </c>
      <c r="P328" s="42">
        <v>1707550636</v>
      </c>
      <c r="Q328" s="43">
        <v>0.6169</v>
      </c>
      <c r="R328" s="43">
        <v>0.6169</v>
      </c>
      <c r="S328" s="43">
        <v>0.63219999999999998</v>
      </c>
      <c r="T328" s="43">
        <v>0.56889999999999996</v>
      </c>
      <c r="U328" s="43">
        <v>0.6169</v>
      </c>
    </row>
    <row r="329" spans="1:21" ht="14.1" customHeight="1" x14ac:dyDescent="0.2">
      <c r="A329" s="40">
        <v>83901</v>
      </c>
      <c r="B329" s="40" t="s">
        <v>333</v>
      </c>
      <c r="C329" s="40" t="s">
        <v>1019</v>
      </c>
      <c r="D329" s="41">
        <v>45869.809282000002</v>
      </c>
      <c r="E329" s="42">
        <v>0</v>
      </c>
      <c r="F329" s="42">
        <v>238125071</v>
      </c>
      <c r="G329" s="42">
        <v>241265894</v>
      </c>
      <c r="H329" s="42">
        <v>228966855</v>
      </c>
      <c r="I329" s="43">
        <v>-5.0999999999999997E-2</v>
      </c>
      <c r="J329" s="44">
        <v>0</v>
      </c>
      <c r="K329" s="44">
        <v>0</v>
      </c>
      <c r="L329" s="44">
        <v>0</v>
      </c>
      <c r="M329" s="43">
        <v>-5.0999999999999997E-2</v>
      </c>
      <c r="N329" s="42">
        <v>0</v>
      </c>
      <c r="O329" s="42">
        <v>0</v>
      </c>
      <c r="P329" s="42">
        <v>225986142</v>
      </c>
      <c r="Q329" s="43">
        <v>0.61919999999999997</v>
      </c>
      <c r="R329" s="43">
        <v>0.61919999999999997</v>
      </c>
      <c r="S329" s="43">
        <v>0.63219999999999998</v>
      </c>
      <c r="T329" s="43">
        <v>0.56889999999999996</v>
      </c>
      <c r="U329" s="43">
        <v>0.61919999999999997</v>
      </c>
    </row>
    <row r="330" spans="1:21" ht="14.1" customHeight="1" x14ac:dyDescent="0.2">
      <c r="A330" s="40">
        <v>83902</v>
      </c>
      <c r="B330" s="40" t="s">
        <v>334</v>
      </c>
      <c r="C330" s="40" t="s">
        <v>1019</v>
      </c>
      <c r="D330" s="41">
        <v>45868.741644000002</v>
      </c>
      <c r="E330" s="42">
        <v>2397172</v>
      </c>
      <c r="F330" s="42">
        <v>192625652</v>
      </c>
      <c r="G330" s="42">
        <v>191516038</v>
      </c>
      <c r="H330" s="42">
        <v>164585862</v>
      </c>
      <c r="I330" s="43">
        <v>-0.1406</v>
      </c>
      <c r="J330" s="44">
        <v>0</v>
      </c>
      <c r="K330" s="44">
        <v>0</v>
      </c>
      <c r="L330" s="44">
        <v>0</v>
      </c>
      <c r="M330" s="43">
        <v>-0.1406</v>
      </c>
      <c r="N330" s="42">
        <v>2397172</v>
      </c>
      <c r="O330" s="42">
        <v>0</v>
      </c>
      <c r="P330" s="42">
        <v>165876527</v>
      </c>
      <c r="Q330" s="43">
        <v>0.6855</v>
      </c>
      <c r="R330" s="43">
        <v>0.6855</v>
      </c>
      <c r="S330" s="43">
        <v>0.63219999999999998</v>
      </c>
      <c r="T330" s="43">
        <v>0.56889999999999996</v>
      </c>
      <c r="U330" s="43">
        <v>0.63219999999999998</v>
      </c>
    </row>
    <row r="331" spans="1:21" ht="14.1" customHeight="1" x14ac:dyDescent="0.2">
      <c r="A331" s="40">
        <v>83903</v>
      </c>
      <c r="B331" s="40" t="s">
        <v>335</v>
      </c>
      <c r="C331" s="40" t="s">
        <v>1019</v>
      </c>
      <c r="D331" s="41">
        <v>45868.761538999999</v>
      </c>
      <c r="E331" s="42">
        <v>0</v>
      </c>
      <c r="F331" s="42">
        <v>4317910931</v>
      </c>
      <c r="G331" s="42">
        <v>4355181372</v>
      </c>
      <c r="H331" s="42">
        <v>4098773785</v>
      </c>
      <c r="I331" s="43">
        <v>-5.8900000000000001E-2</v>
      </c>
      <c r="J331" s="44">
        <v>0</v>
      </c>
      <c r="K331" s="44">
        <v>0</v>
      </c>
      <c r="L331" s="44">
        <v>0</v>
      </c>
      <c r="M331" s="43">
        <v>-5.8900000000000001E-2</v>
      </c>
      <c r="N331" s="42">
        <v>0</v>
      </c>
      <c r="O331" s="42">
        <v>0</v>
      </c>
      <c r="P331" s="42">
        <v>4063697609</v>
      </c>
      <c r="Q331" s="43">
        <v>0.61919999999999997</v>
      </c>
      <c r="R331" s="43">
        <v>0.61919999999999997</v>
      </c>
      <c r="S331" s="43">
        <v>0.63219999999999998</v>
      </c>
      <c r="T331" s="43">
        <v>0.56889999999999996</v>
      </c>
      <c r="U331" s="43">
        <v>0.61919999999999997</v>
      </c>
    </row>
    <row r="332" spans="1:21" ht="14.1" customHeight="1" x14ac:dyDescent="0.2">
      <c r="A332" s="40">
        <v>84901</v>
      </c>
      <c r="B332" s="40" t="s">
        <v>336</v>
      </c>
      <c r="C332" s="40" t="s">
        <v>1019</v>
      </c>
      <c r="D332" s="41">
        <v>45870.514131999997</v>
      </c>
      <c r="E332" s="42">
        <v>0</v>
      </c>
      <c r="F332" s="42">
        <v>6946718839</v>
      </c>
      <c r="G332" s="42">
        <v>7274863739</v>
      </c>
      <c r="H332" s="42">
        <v>6915382276</v>
      </c>
      <c r="I332" s="43">
        <v>-4.9399999999999999E-2</v>
      </c>
      <c r="J332" s="44">
        <v>0</v>
      </c>
      <c r="K332" s="44">
        <v>0</v>
      </c>
      <c r="L332" s="44">
        <v>0</v>
      </c>
      <c r="M332" s="43">
        <v>-4.9399999999999999E-2</v>
      </c>
      <c r="N332" s="42">
        <v>0</v>
      </c>
      <c r="O332" s="42">
        <v>0</v>
      </c>
      <c r="P332" s="42">
        <v>6603452389</v>
      </c>
      <c r="Q332" s="43">
        <v>0.64680000000000004</v>
      </c>
      <c r="R332" s="43">
        <v>0.64680000000000004</v>
      </c>
      <c r="S332" s="43">
        <v>0.63219999999999998</v>
      </c>
      <c r="T332" s="43">
        <v>0.56889999999999996</v>
      </c>
      <c r="U332" s="43">
        <v>0.63219999999999998</v>
      </c>
    </row>
    <row r="333" spans="1:21" ht="14.1" customHeight="1" x14ac:dyDescent="0.2">
      <c r="A333" s="40">
        <v>84902</v>
      </c>
      <c r="B333" s="40" t="s">
        <v>337</v>
      </c>
      <c r="C333" s="40" t="s">
        <v>1019</v>
      </c>
      <c r="D333" s="41">
        <v>45866.640705999998</v>
      </c>
      <c r="E333" s="42">
        <v>771112264</v>
      </c>
      <c r="F333" s="42">
        <v>14922231241</v>
      </c>
      <c r="G333" s="42">
        <v>15080865412</v>
      </c>
      <c r="H333" s="42">
        <v>14531553298</v>
      </c>
      <c r="I333" s="43">
        <v>-3.6400000000000002E-2</v>
      </c>
      <c r="J333" s="44">
        <v>0</v>
      </c>
      <c r="K333" s="44">
        <v>0</v>
      </c>
      <c r="L333" s="44">
        <v>0</v>
      </c>
      <c r="M333" s="43">
        <v>-3.6400000000000002E-2</v>
      </c>
      <c r="N333" s="42">
        <v>764740483</v>
      </c>
      <c r="O333" s="42">
        <v>-6371781</v>
      </c>
      <c r="P333" s="42">
        <v>14400412841</v>
      </c>
      <c r="Q333" s="43">
        <v>0.6169</v>
      </c>
      <c r="R333" s="43">
        <v>0.6169</v>
      </c>
      <c r="S333" s="43">
        <v>0.63219999999999998</v>
      </c>
      <c r="T333" s="43">
        <v>0.56889999999999996</v>
      </c>
      <c r="U333" s="43">
        <v>0.6169</v>
      </c>
    </row>
    <row r="334" spans="1:21" ht="14.1" customHeight="1" x14ac:dyDescent="0.2">
      <c r="A334" s="40">
        <v>84903</v>
      </c>
      <c r="B334" s="40" t="s">
        <v>338</v>
      </c>
      <c r="C334" s="40" t="s">
        <v>1019</v>
      </c>
      <c r="D334" s="41">
        <v>45870.387649999997</v>
      </c>
      <c r="E334" s="42">
        <v>1400178</v>
      </c>
      <c r="F334" s="42">
        <v>381038876</v>
      </c>
      <c r="G334" s="42">
        <v>372225545</v>
      </c>
      <c r="H334" s="42">
        <v>442409436</v>
      </c>
      <c r="I334" s="43">
        <v>0.18859999999999999</v>
      </c>
      <c r="J334" s="44">
        <v>0</v>
      </c>
      <c r="K334" s="44">
        <v>0</v>
      </c>
      <c r="L334" s="44">
        <v>0</v>
      </c>
      <c r="M334" s="43">
        <v>0.18859999999999999</v>
      </c>
      <c r="N334" s="42">
        <v>1564147</v>
      </c>
      <c r="O334" s="42">
        <v>163969</v>
      </c>
      <c r="P334" s="42">
        <v>452784501</v>
      </c>
      <c r="Q334" s="43">
        <v>0.6169</v>
      </c>
      <c r="R334" s="43">
        <v>0.53210000000000002</v>
      </c>
      <c r="S334" s="43">
        <v>0.63219999999999998</v>
      </c>
      <c r="T334" s="43">
        <v>0.56889999999999996</v>
      </c>
      <c r="U334" s="43">
        <v>0.56889999999999996</v>
      </c>
    </row>
    <row r="335" spans="1:21" ht="14.1" customHeight="1" x14ac:dyDescent="0.2">
      <c r="A335" s="40">
        <v>84906</v>
      </c>
      <c r="B335" s="40" t="s">
        <v>339</v>
      </c>
      <c r="C335" s="40" t="s">
        <v>1019</v>
      </c>
      <c r="D335" s="41">
        <v>45869.763321999999</v>
      </c>
      <c r="E335" s="42">
        <v>429815146</v>
      </c>
      <c r="F335" s="42">
        <v>7525903951</v>
      </c>
      <c r="G335" s="42">
        <v>7254827892</v>
      </c>
      <c r="H335" s="42">
        <v>7019531918</v>
      </c>
      <c r="I335" s="43">
        <v>-3.2399999999999998E-2</v>
      </c>
      <c r="J335" s="44">
        <v>0</v>
      </c>
      <c r="K335" s="44">
        <v>0</v>
      </c>
      <c r="L335" s="44">
        <v>0</v>
      </c>
      <c r="M335" s="43">
        <v>-3.2399999999999998E-2</v>
      </c>
      <c r="N335" s="42">
        <v>357368185</v>
      </c>
      <c r="O335" s="42">
        <v>-72446961</v>
      </c>
      <c r="P335" s="42">
        <v>7223309404</v>
      </c>
      <c r="Q335" s="43">
        <v>0.62360000000000004</v>
      </c>
      <c r="R335" s="43">
        <v>0.62360000000000004</v>
      </c>
      <c r="S335" s="43">
        <v>0.63219999999999998</v>
      </c>
      <c r="T335" s="43">
        <v>0.56889999999999996</v>
      </c>
      <c r="U335" s="43">
        <v>0.62360000000000004</v>
      </c>
    </row>
    <row r="336" spans="1:21" ht="14.1" customHeight="1" x14ac:dyDescent="0.2">
      <c r="A336" s="40">
        <v>84908</v>
      </c>
      <c r="B336" s="40" t="s">
        <v>340</v>
      </c>
      <c r="C336" s="40" t="s">
        <v>1019</v>
      </c>
      <c r="D336" s="41">
        <v>45869.791053000001</v>
      </c>
      <c r="E336" s="42">
        <v>0</v>
      </c>
      <c r="F336" s="42">
        <v>1534161579</v>
      </c>
      <c r="G336" s="42">
        <v>1392183168</v>
      </c>
      <c r="H336" s="42">
        <v>1434912575</v>
      </c>
      <c r="I336" s="43">
        <v>3.0700000000000002E-2</v>
      </c>
      <c r="J336" s="44">
        <v>0</v>
      </c>
      <c r="K336" s="44">
        <v>0</v>
      </c>
      <c r="L336" s="44">
        <v>0</v>
      </c>
      <c r="M336" s="43">
        <v>3.0700000000000002E-2</v>
      </c>
      <c r="N336" s="42">
        <v>0</v>
      </c>
      <c r="O336" s="42">
        <v>0</v>
      </c>
      <c r="P336" s="42">
        <v>1581248641</v>
      </c>
      <c r="Q336" s="43">
        <v>0.6169</v>
      </c>
      <c r="R336" s="43">
        <v>0.61339999999999995</v>
      </c>
      <c r="S336" s="43">
        <v>0.63219999999999998</v>
      </c>
      <c r="T336" s="43">
        <v>0.56889999999999996</v>
      </c>
      <c r="U336" s="43">
        <v>0.61339999999999995</v>
      </c>
    </row>
    <row r="337" spans="1:21" ht="14.1" customHeight="1" x14ac:dyDescent="0.2">
      <c r="A337" s="40">
        <v>84909</v>
      </c>
      <c r="B337" s="40" t="s">
        <v>341</v>
      </c>
      <c r="C337" s="40" t="s">
        <v>1019</v>
      </c>
      <c r="D337" s="41">
        <v>45866.729293999997</v>
      </c>
      <c r="E337" s="42">
        <v>0</v>
      </c>
      <c r="F337" s="42">
        <v>2261308667</v>
      </c>
      <c r="G337" s="42">
        <v>2594581362</v>
      </c>
      <c r="H337" s="42">
        <v>2427914810</v>
      </c>
      <c r="I337" s="43">
        <v>-6.4199999999999993E-2</v>
      </c>
      <c r="J337" s="44">
        <v>0</v>
      </c>
      <c r="K337" s="44">
        <v>0</v>
      </c>
      <c r="L337" s="44">
        <v>0</v>
      </c>
      <c r="M337" s="43">
        <v>-6.4199999999999993E-2</v>
      </c>
      <c r="N337" s="42">
        <v>0</v>
      </c>
      <c r="O337" s="42">
        <v>0</v>
      </c>
      <c r="P337" s="42">
        <v>2116050351</v>
      </c>
      <c r="Q337" s="43">
        <v>0.64910000000000001</v>
      </c>
      <c r="R337" s="43">
        <v>0.64910000000000001</v>
      </c>
      <c r="S337" s="43">
        <v>0.63219999999999998</v>
      </c>
      <c r="T337" s="43">
        <v>0.56889999999999996</v>
      </c>
      <c r="U337" s="43">
        <v>0.63219999999999998</v>
      </c>
    </row>
    <row r="338" spans="1:21" ht="14.1" customHeight="1" x14ac:dyDescent="0.2">
      <c r="A338" s="40">
        <v>84910</v>
      </c>
      <c r="B338" s="40" t="s">
        <v>342</v>
      </c>
      <c r="C338" s="40" t="s">
        <v>1019</v>
      </c>
      <c r="D338" s="41">
        <v>45866.708137000001</v>
      </c>
      <c r="E338" s="42">
        <v>1075967792</v>
      </c>
      <c r="F338" s="42">
        <v>31639774956</v>
      </c>
      <c r="G338" s="42">
        <v>33856589897</v>
      </c>
      <c r="H338" s="42">
        <v>32133471820</v>
      </c>
      <c r="I338" s="43">
        <v>-5.0900000000000001E-2</v>
      </c>
      <c r="J338" s="44">
        <v>0</v>
      </c>
      <c r="K338" s="44">
        <v>0</v>
      </c>
      <c r="L338" s="44">
        <v>0</v>
      </c>
      <c r="M338" s="43">
        <v>-5.0900000000000001E-2</v>
      </c>
      <c r="N338" s="42">
        <v>1098698337</v>
      </c>
      <c r="O338" s="42">
        <v>22730545</v>
      </c>
      <c r="P338" s="42">
        <v>30106972330</v>
      </c>
      <c r="Q338" s="43">
        <v>0.61899999999999999</v>
      </c>
      <c r="R338" s="43">
        <v>0.61899999999999999</v>
      </c>
      <c r="S338" s="43">
        <v>0.63219999999999998</v>
      </c>
      <c r="T338" s="43">
        <v>0.56889999999999996</v>
      </c>
      <c r="U338" s="43">
        <v>0.61899999999999999</v>
      </c>
    </row>
    <row r="339" spans="1:21" ht="14.1" customHeight="1" x14ac:dyDescent="0.2">
      <c r="A339" s="40">
        <v>84911</v>
      </c>
      <c r="B339" s="40" t="s">
        <v>343</v>
      </c>
      <c r="C339" s="40" t="s">
        <v>1019</v>
      </c>
      <c r="D339" s="41">
        <v>45868.753056000001</v>
      </c>
      <c r="E339" s="42">
        <v>0</v>
      </c>
      <c r="F339" s="42">
        <v>4400983886</v>
      </c>
      <c r="G339" s="42">
        <v>4947016658</v>
      </c>
      <c r="H339" s="42">
        <v>4762717837</v>
      </c>
      <c r="I339" s="43">
        <v>-3.73E-2</v>
      </c>
      <c r="J339" s="44">
        <v>0</v>
      </c>
      <c r="K339" s="44">
        <v>0</v>
      </c>
      <c r="L339" s="44">
        <v>0</v>
      </c>
      <c r="M339" s="43">
        <v>-3.73E-2</v>
      </c>
      <c r="N339" s="42">
        <v>0</v>
      </c>
      <c r="O339" s="42">
        <v>0</v>
      </c>
      <c r="P339" s="42">
        <v>4237027264</v>
      </c>
      <c r="Q339" s="43">
        <v>0.6169</v>
      </c>
      <c r="R339" s="43">
        <v>0.6169</v>
      </c>
      <c r="S339" s="43">
        <v>0.63219999999999998</v>
      </c>
      <c r="T339" s="43">
        <v>0.56889999999999996</v>
      </c>
      <c r="U339" s="43">
        <v>0.6169</v>
      </c>
    </row>
    <row r="340" spans="1:21" ht="14.1" customHeight="1" x14ac:dyDescent="0.2">
      <c r="A340" s="40">
        <v>85902</v>
      </c>
      <c r="B340" s="40" t="s">
        <v>344</v>
      </c>
      <c r="C340" s="40" t="s">
        <v>1019</v>
      </c>
      <c r="D340" s="41">
        <v>45870.515694000002</v>
      </c>
      <c r="E340" s="42">
        <v>0</v>
      </c>
      <c r="F340" s="42">
        <v>496787750</v>
      </c>
      <c r="G340" s="42">
        <v>506102990</v>
      </c>
      <c r="H340" s="42">
        <v>457527484</v>
      </c>
      <c r="I340" s="43">
        <v>-9.6000000000000002E-2</v>
      </c>
      <c r="J340" s="44">
        <v>0</v>
      </c>
      <c r="K340" s="44">
        <v>0</v>
      </c>
      <c r="L340" s="44">
        <v>0</v>
      </c>
      <c r="M340" s="43">
        <v>-9.6000000000000002E-2</v>
      </c>
      <c r="N340" s="42">
        <v>0</v>
      </c>
      <c r="O340" s="42">
        <v>0</v>
      </c>
      <c r="P340" s="42">
        <v>449106316</v>
      </c>
      <c r="Q340" s="43">
        <v>0.63139999999999996</v>
      </c>
      <c r="R340" s="43">
        <v>0.63139999999999996</v>
      </c>
      <c r="S340" s="43">
        <v>0.63219999999999998</v>
      </c>
      <c r="T340" s="43">
        <v>0.56889999999999996</v>
      </c>
      <c r="U340" s="43">
        <v>0.63139999999999996</v>
      </c>
    </row>
    <row r="341" spans="1:21" ht="14.1" customHeight="1" x14ac:dyDescent="0.2">
      <c r="A341" s="40">
        <v>85903</v>
      </c>
      <c r="B341" s="40" t="s">
        <v>345</v>
      </c>
      <c r="C341" s="40" t="s">
        <v>1019</v>
      </c>
      <c r="D341" s="41">
        <v>45868.767720000003</v>
      </c>
      <c r="E341" s="42">
        <v>0</v>
      </c>
      <c r="F341" s="42">
        <v>146811451</v>
      </c>
      <c r="G341" s="42">
        <v>90928127</v>
      </c>
      <c r="H341" s="42">
        <v>86473640</v>
      </c>
      <c r="I341" s="43">
        <v>-4.9000000000000002E-2</v>
      </c>
      <c r="J341" s="44">
        <v>0</v>
      </c>
      <c r="K341" s="44">
        <v>0</v>
      </c>
      <c r="L341" s="44">
        <v>0</v>
      </c>
      <c r="M341" s="43">
        <v>-4.9000000000000002E-2</v>
      </c>
      <c r="N341" s="42">
        <v>0</v>
      </c>
      <c r="O341" s="42">
        <v>0</v>
      </c>
      <c r="P341" s="42">
        <v>139619290</v>
      </c>
      <c r="Q341" s="43">
        <v>0.63109999999999999</v>
      </c>
      <c r="R341" s="43">
        <v>0.63109999999999999</v>
      </c>
      <c r="S341" s="43">
        <v>0.63219999999999998</v>
      </c>
      <c r="T341" s="43">
        <v>0.56889999999999996</v>
      </c>
      <c r="U341" s="43">
        <v>0.63109999999999999</v>
      </c>
    </row>
    <row r="342" spans="1:21" ht="14.1" customHeight="1" x14ac:dyDescent="0.2">
      <c r="A342" s="40">
        <v>86024</v>
      </c>
      <c r="B342" s="40" t="s">
        <v>346</v>
      </c>
      <c r="C342" s="40" t="s">
        <v>1019</v>
      </c>
      <c r="D342" s="41">
        <v>45868.558530000002</v>
      </c>
      <c r="E342" s="42">
        <v>0</v>
      </c>
      <c r="F342" s="42">
        <v>76676153</v>
      </c>
      <c r="G342" s="42">
        <v>87686816</v>
      </c>
      <c r="H342" s="42">
        <v>87644891</v>
      </c>
      <c r="I342" s="43">
        <v>-5.0000000000000001E-4</v>
      </c>
      <c r="J342" s="44">
        <v>0</v>
      </c>
      <c r="K342" s="44">
        <v>0</v>
      </c>
      <c r="L342" s="44">
        <v>0</v>
      </c>
      <c r="M342" s="43">
        <v>-5.0000000000000001E-4</v>
      </c>
      <c r="N342" s="42">
        <v>0</v>
      </c>
      <c r="O342" s="42">
        <v>0</v>
      </c>
      <c r="P342" s="42">
        <v>76639492</v>
      </c>
      <c r="Q342" s="43">
        <v>0.6169</v>
      </c>
      <c r="R342" s="43">
        <v>0.6169</v>
      </c>
      <c r="S342" s="43">
        <v>0.63219999999999998</v>
      </c>
      <c r="T342" s="43">
        <v>0.56889999999999996</v>
      </c>
      <c r="U342" s="43">
        <v>0.6169</v>
      </c>
    </row>
    <row r="343" spans="1:21" ht="14.1" customHeight="1" x14ac:dyDescent="0.2">
      <c r="A343" s="40">
        <v>86901</v>
      </c>
      <c r="B343" s="40" t="s">
        <v>347</v>
      </c>
      <c r="C343" s="40" t="s">
        <v>1019</v>
      </c>
      <c r="D343" s="41">
        <v>45870.385612999999</v>
      </c>
      <c r="E343" s="42">
        <v>0</v>
      </c>
      <c r="F343" s="42">
        <v>7341867782</v>
      </c>
      <c r="G343" s="42">
        <v>8357743593</v>
      </c>
      <c r="H343" s="42">
        <v>8524904083</v>
      </c>
      <c r="I343" s="43">
        <v>0.02</v>
      </c>
      <c r="J343" s="44">
        <v>0</v>
      </c>
      <c r="K343" s="44">
        <v>0</v>
      </c>
      <c r="L343" s="44">
        <v>0</v>
      </c>
      <c r="M343" s="43">
        <v>0.02</v>
      </c>
      <c r="N343" s="42">
        <v>0</v>
      </c>
      <c r="O343" s="42">
        <v>0</v>
      </c>
      <c r="P343" s="42">
        <v>7488710073</v>
      </c>
      <c r="Q343" s="43">
        <v>0.6169</v>
      </c>
      <c r="R343" s="43">
        <v>0.6169</v>
      </c>
      <c r="S343" s="43">
        <v>0.63219999999999998</v>
      </c>
      <c r="T343" s="43">
        <v>0.56889999999999996</v>
      </c>
      <c r="U343" s="43">
        <v>0.6169</v>
      </c>
    </row>
    <row r="344" spans="1:21" ht="14.1" customHeight="1" x14ac:dyDescent="0.2">
      <c r="A344" s="40">
        <v>86902</v>
      </c>
      <c r="B344" s="40" t="s">
        <v>348</v>
      </c>
      <c r="C344" s="40" t="s">
        <v>1019</v>
      </c>
      <c r="D344" s="41">
        <v>45868.605185</v>
      </c>
      <c r="E344" s="42">
        <v>0</v>
      </c>
      <c r="F344" s="42">
        <v>805288830</v>
      </c>
      <c r="G344" s="42">
        <v>944612161</v>
      </c>
      <c r="H344" s="42">
        <v>924591514</v>
      </c>
      <c r="I344" s="43">
        <v>-2.12E-2</v>
      </c>
      <c r="J344" s="44">
        <v>0</v>
      </c>
      <c r="K344" s="44">
        <v>0</v>
      </c>
      <c r="L344" s="44">
        <v>0</v>
      </c>
      <c r="M344" s="43">
        <v>-2.12E-2</v>
      </c>
      <c r="N344" s="42">
        <v>0</v>
      </c>
      <c r="O344" s="42">
        <v>0</v>
      </c>
      <c r="P344" s="42">
        <v>788221081</v>
      </c>
      <c r="Q344" s="43">
        <v>0.6169</v>
      </c>
      <c r="R344" s="43">
        <v>0.6169</v>
      </c>
      <c r="S344" s="43">
        <v>0.63219999999999998</v>
      </c>
      <c r="T344" s="43">
        <v>0.56889999999999996</v>
      </c>
      <c r="U344" s="43">
        <v>0.6169</v>
      </c>
    </row>
    <row r="345" spans="1:21" ht="14.1" customHeight="1" x14ac:dyDescent="0.2">
      <c r="A345" s="40">
        <v>87901</v>
      </c>
      <c r="B345" s="40" t="s">
        <v>349</v>
      </c>
      <c r="C345" s="40" t="s">
        <v>1019</v>
      </c>
      <c r="D345" s="41">
        <v>45861.760231</v>
      </c>
      <c r="E345" s="42">
        <v>4722274</v>
      </c>
      <c r="F345" s="42">
        <v>9202600495</v>
      </c>
      <c r="G345" s="42">
        <v>9287890110</v>
      </c>
      <c r="H345" s="42">
        <v>8986736429</v>
      </c>
      <c r="I345" s="43">
        <v>-3.2399999999999998E-2</v>
      </c>
      <c r="J345" s="44">
        <v>44904020</v>
      </c>
      <c r="K345" s="44">
        <v>0</v>
      </c>
      <c r="L345" s="44">
        <v>44904020</v>
      </c>
      <c r="M345" s="43">
        <v>-3.7100000000000001E-2</v>
      </c>
      <c r="N345" s="42">
        <v>3888874</v>
      </c>
      <c r="O345" s="42">
        <v>-833400</v>
      </c>
      <c r="P345" s="42">
        <v>8903531990</v>
      </c>
      <c r="Q345" s="43">
        <v>0.61919999999999997</v>
      </c>
      <c r="R345" s="43">
        <v>0.61919999999999997</v>
      </c>
      <c r="S345" s="43">
        <v>0.63219999999999998</v>
      </c>
      <c r="T345" s="43">
        <v>0.56889999999999996</v>
      </c>
      <c r="U345" s="43">
        <v>0.61919999999999997</v>
      </c>
    </row>
    <row r="346" spans="1:21" ht="14.1" customHeight="1" x14ac:dyDescent="0.2">
      <c r="A346" s="40">
        <v>88902</v>
      </c>
      <c r="B346" s="40" t="s">
        <v>350</v>
      </c>
      <c r="C346" s="40" t="s">
        <v>1019</v>
      </c>
      <c r="D346" s="41">
        <v>45869.680531999998</v>
      </c>
      <c r="E346" s="42">
        <v>0</v>
      </c>
      <c r="F346" s="42">
        <v>1185029549</v>
      </c>
      <c r="G346" s="42">
        <v>1277135333</v>
      </c>
      <c r="H346" s="42">
        <v>1266761698</v>
      </c>
      <c r="I346" s="43">
        <v>-8.0999999999999996E-3</v>
      </c>
      <c r="J346" s="44">
        <v>0</v>
      </c>
      <c r="K346" s="44">
        <v>0</v>
      </c>
      <c r="L346" s="44">
        <v>0</v>
      </c>
      <c r="M346" s="43">
        <v>-8.0999999999999996E-3</v>
      </c>
      <c r="N346" s="42">
        <v>0</v>
      </c>
      <c r="O346" s="42">
        <v>0</v>
      </c>
      <c r="P346" s="42">
        <v>1175404051</v>
      </c>
      <c r="Q346" s="43">
        <v>0.64529999999999998</v>
      </c>
      <c r="R346" s="43">
        <v>0.64529999999999998</v>
      </c>
      <c r="S346" s="43">
        <v>0.63219999999999998</v>
      </c>
      <c r="T346" s="43">
        <v>0.56889999999999996</v>
      </c>
      <c r="U346" s="43">
        <v>0.63219999999999998</v>
      </c>
    </row>
    <row r="347" spans="1:21" ht="14.1" customHeight="1" x14ac:dyDescent="0.2">
      <c r="A347" s="40">
        <v>89901</v>
      </c>
      <c r="B347" s="40" t="s">
        <v>351</v>
      </c>
      <c r="C347" s="40" t="s">
        <v>1019</v>
      </c>
      <c r="D347" s="41">
        <v>45870.51485</v>
      </c>
      <c r="E347" s="42">
        <v>0</v>
      </c>
      <c r="F347" s="42">
        <v>3101019347</v>
      </c>
      <c r="G347" s="42">
        <v>3182796396</v>
      </c>
      <c r="H347" s="42">
        <v>3090739140</v>
      </c>
      <c r="I347" s="43">
        <v>-2.8899999999999999E-2</v>
      </c>
      <c r="J347" s="44">
        <v>0</v>
      </c>
      <c r="K347" s="44">
        <v>0</v>
      </c>
      <c r="L347" s="44">
        <v>0</v>
      </c>
      <c r="M347" s="43">
        <v>-2.8899999999999999E-2</v>
      </c>
      <c r="N347" s="42">
        <v>0</v>
      </c>
      <c r="O347" s="42">
        <v>0</v>
      </c>
      <c r="P347" s="42">
        <v>3011327360</v>
      </c>
      <c r="Q347" s="43">
        <v>0.6169</v>
      </c>
      <c r="R347" s="43">
        <v>0.6169</v>
      </c>
      <c r="S347" s="43">
        <v>0.63219999999999998</v>
      </c>
      <c r="T347" s="43">
        <v>0.56889999999999996</v>
      </c>
      <c r="U347" s="43">
        <v>0.6169</v>
      </c>
    </row>
    <row r="348" spans="1:21" ht="14.1" customHeight="1" x14ac:dyDescent="0.2">
      <c r="A348" s="40">
        <v>89903</v>
      </c>
      <c r="B348" s="40" t="s">
        <v>352</v>
      </c>
      <c r="C348" s="40" t="s">
        <v>1019</v>
      </c>
      <c r="D348" s="41">
        <v>45867.568101999997</v>
      </c>
      <c r="E348" s="42">
        <v>20065646</v>
      </c>
      <c r="F348" s="42">
        <v>2310423248</v>
      </c>
      <c r="G348" s="42">
        <v>2312734794</v>
      </c>
      <c r="H348" s="42">
        <v>2206565165</v>
      </c>
      <c r="I348" s="43">
        <v>-4.5900000000000003E-2</v>
      </c>
      <c r="J348" s="44">
        <v>0</v>
      </c>
      <c r="K348" s="44">
        <v>0</v>
      </c>
      <c r="L348" s="44">
        <v>0</v>
      </c>
      <c r="M348" s="43">
        <v>-4.5900000000000003E-2</v>
      </c>
      <c r="N348" s="42">
        <v>16402197</v>
      </c>
      <c r="O348" s="42">
        <v>-3663449</v>
      </c>
      <c r="P348" s="42">
        <v>2201617429</v>
      </c>
      <c r="Q348" s="43">
        <v>0.6169</v>
      </c>
      <c r="R348" s="43">
        <v>0.6169</v>
      </c>
      <c r="S348" s="43">
        <v>0.63219999999999998</v>
      </c>
      <c r="T348" s="43">
        <v>0.56889999999999996</v>
      </c>
      <c r="U348" s="43">
        <v>0.6169</v>
      </c>
    </row>
    <row r="349" spans="1:21" ht="14.1" customHeight="1" x14ac:dyDescent="0.2">
      <c r="A349" s="40">
        <v>89905</v>
      </c>
      <c r="B349" s="40" t="s">
        <v>353</v>
      </c>
      <c r="C349" s="40" t="s">
        <v>1019</v>
      </c>
      <c r="D349" s="41">
        <v>45866.728299000002</v>
      </c>
      <c r="E349" s="42">
        <v>0</v>
      </c>
      <c r="F349" s="42">
        <v>349144348</v>
      </c>
      <c r="G349" s="42">
        <v>358422702</v>
      </c>
      <c r="H349" s="42">
        <v>382115029</v>
      </c>
      <c r="I349" s="43">
        <v>6.6100000000000006E-2</v>
      </c>
      <c r="J349" s="44">
        <v>0</v>
      </c>
      <c r="K349" s="44">
        <v>0</v>
      </c>
      <c r="L349" s="44">
        <v>0</v>
      </c>
      <c r="M349" s="43">
        <v>6.6100000000000006E-2</v>
      </c>
      <c r="N349" s="42">
        <v>0</v>
      </c>
      <c r="O349" s="42">
        <v>0</v>
      </c>
      <c r="P349" s="42">
        <v>372223361</v>
      </c>
      <c r="Q349" s="43">
        <v>0.6169</v>
      </c>
      <c r="R349" s="43">
        <v>0.59309999999999996</v>
      </c>
      <c r="S349" s="43">
        <v>0.63219999999999998</v>
      </c>
      <c r="T349" s="43">
        <v>0.56889999999999996</v>
      </c>
      <c r="U349" s="43">
        <v>0.59309999999999996</v>
      </c>
    </row>
    <row r="350" spans="1:21" ht="14.1" customHeight="1" x14ac:dyDescent="0.2">
      <c r="A350" s="40">
        <v>90902</v>
      </c>
      <c r="B350" s="40" t="s">
        <v>354</v>
      </c>
      <c r="C350" s="40" t="s">
        <v>1019</v>
      </c>
      <c r="D350" s="41">
        <v>45868.754594999999</v>
      </c>
      <c r="E350" s="42">
        <v>0</v>
      </c>
      <c r="F350" s="42">
        <v>114498082</v>
      </c>
      <c r="G350" s="42">
        <v>112194976</v>
      </c>
      <c r="H350" s="42">
        <v>113859163</v>
      </c>
      <c r="I350" s="43">
        <v>1.4800000000000001E-2</v>
      </c>
      <c r="J350" s="44">
        <v>0</v>
      </c>
      <c r="K350" s="44">
        <v>0</v>
      </c>
      <c r="L350" s="44">
        <v>0</v>
      </c>
      <c r="M350" s="43">
        <v>1.4800000000000001E-2</v>
      </c>
      <c r="N350" s="42">
        <v>0</v>
      </c>
      <c r="O350" s="42">
        <v>0</v>
      </c>
      <c r="P350" s="42">
        <v>116196431</v>
      </c>
      <c r="Q350" s="43">
        <v>0.64059999999999995</v>
      </c>
      <c r="R350" s="43">
        <v>0.64059999999999995</v>
      </c>
      <c r="S350" s="43">
        <v>0.63219999999999998</v>
      </c>
      <c r="T350" s="43">
        <v>0.56889999999999996</v>
      </c>
      <c r="U350" s="43">
        <v>0.63219999999999998</v>
      </c>
    </row>
    <row r="351" spans="1:21" ht="14.1" customHeight="1" x14ac:dyDescent="0.2">
      <c r="A351" s="40">
        <v>90903</v>
      </c>
      <c r="B351" s="40" t="s">
        <v>355</v>
      </c>
      <c r="C351" s="40" t="s">
        <v>1019</v>
      </c>
      <c r="D351" s="41">
        <v>45868.624572000001</v>
      </c>
      <c r="E351" s="42">
        <v>0</v>
      </c>
      <c r="F351" s="42">
        <v>100110468</v>
      </c>
      <c r="G351" s="42">
        <v>96620924</v>
      </c>
      <c r="H351" s="42">
        <v>104229577</v>
      </c>
      <c r="I351" s="43">
        <v>7.8700000000000006E-2</v>
      </c>
      <c r="J351" s="44">
        <v>0</v>
      </c>
      <c r="K351" s="44">
        <v>0</v>
      </c>
      <c r="L351" s="44">
        <v>0</v>
      </c>
      <c r="M351" s="43">
        <v>7.8700000000000006E-2</v>
      </c>
      <c r="N351" s="42">
        <v>0</v>
      </c>
      <c r="O351" s="42">
        <v>0</v>
      </c>
      <c r="P351" s="42">
        <v>107993914</v>
      </c>
      <c r="Q351" s="43">
        <v>0.61919999999999997</v>
      </c>
      <c r="R351" s="43">
        <v>0.58830000000000005</v>
      </c>
      <c r="S351" s="43">
        <v>0.63219999999999998</v>
      </c>
      <c r="T351" s="43">
        <v>0.56889999999999996</v>
      </c>
      <c r="U351" s="43">
        <v>0.58830000000000005</v>
      </c>
    </row>
    <row r="352" spans="1:21" ht="14.1" customHeight="1" x14ac:dyDescent="0.2">
      <c r="A352" s="40">
        <v>90904</v>
      </c>
      <c r="B352" s="40" t="s">
        <v>356</v>
      </c>
      <c r="C352" s="40" t="s">
        <v>1019</v>
      </c>
      <c r="D352" s="41">
        <v>45867.816204000002</v>
      </c>
      <c r="E352" s="42">
        <v>0</v>
      </c>
      <c r="F352" s="42">
        <v>1150587435</v>
      </c>
      <c r="G352" s="42">
        <v>1177388960</v>
      </c>
      <c r="H352" s="42">
        <v>1146991398</v>
      </c>
      <c r="I352" s="43">
        <v>-2.58E-2</v>
      </c>
      <c r="J352" s="44">
        <v>0</v>
      </c>
      <c r="K352" s="44">
        <v>0</v>
      </c>
      <c r="L352" s="44">
        <v>0</v>
      </c>
      <c r="M352" s="43">
        <v>-2.58E-2</v>
      </c>
      <c r="N352" s="42">
        <v>0</v>
      </c>
      <c r="O352" s="42">
        <v>0</v>
      </c>
      <c r="P352" s="42">
        <v>1120881829</v>
      </c>
      <c r="Q352" s="43">
        <v>0.67649999999999999</v>
      </c>
      <c r="R352" s="43">
        <v>0.67649999999999999</v>
      </c>
      <c r="S352" s="43">
        <v>0.63219999999999998</v>
      </c>
      <c r="T352" s="43">
        <v>0.56889999999999996</v>
      </c>
      <c r="U352" s="43">
        <v>0.63219999999999998</v>
      </c>
    </row>
    <row r="353" spans="1:21" ht="14.1" customHeight="1" x14ac:dyDescent="0.2">
      <c r="A353" s="40">
        <v>90905</v>
      </c>
      <c r="B353" s="40" t="s">
        <v>357</v>
      </c>
      <c r="C353" s="40" t="s">
        <v>1019</v>
      </c>
      <c r="D353" s="41">
        <v>45863.567859000002</v>
      </c>
      <c r="E353" s="42">
        <v>0</v>
      </c>
      <c r="F353" s="42">
        <v>112754985</v>
      </c>
      <c r="G353" s="42">
        <v>112509171</v>
      </c>
      <c r="H353" s="42">
        <v>107394072</v>
      </c>
      <c r="I353" s="43">
        <v>-4.5499999999999999E-2</v>
      </c>
      <c r="J353" s="44">
        <v>0</v>
      </c>
      <c r="K353" s="44">
        <v>0</v>
      </c>
      <c r="L353" s="44">
        <v>0</v>
      </c>
      <c r="M353" s="43">
        <v>-4.5499999999999999E-2</v>
      </c>
      <c r="N353" s="42">
        <v>0</v>
      </c>
      <c r="O353" s="42">
        <v>0</v>
      </c>
      <c r="P353" s="42">
        <v>107628710</v>
      </c>
      <c r="Q353" s="43">
        <v>0.6331</v>
      </c>
      <c r="R353" s="43">
        <v>0.6331</v>
      </c>
      <c r="S353" s="43">
        <v>0.63219999999999998</v>
      </c>
      <c r="T353" s="43">
        <v>0.56889999999999996</v>
      </c>
      <c r="U353" s="43">
        <v>0.63219999999999998</v>
      </c>
    </row>
    <row r="354" spans="1:21" ht="14.1" customHeight="1" x14ac:dyDescent="0.2">
      <c r="A354" s="40">
        <v>91901</v>
      </c>
      <c r="B354" s="40" t="s">
        <v>358</v>
      </c>
      <c r="C354" s="40" t="s">
        <v>1019</v>
      </c>
      <c r="D354" s="41">
        <v>45860.841481000003</v>
      </c>
      <c r="E354" s="42">
        <v>0</v>
      </c>
      <c r="F354" s="42">
        <v>418688240</v>
      </c>
      <c r="G354" s="42">
        <v>462456300</v>
      </c>
      <c r="H354" s="42">
        <v>434793114</v>
      </c>
      <c r="I354" s="43">
        <v>-5.9799999999999999E-2</v>
      </c>
      <c r="J354" s="44">
        <v>0</v>
      </c>
      <c r="K354" s="44">
        <v>0</v>
      </c>
      <c r="L354" s="44">
        <v>0</v>
      </c>
      <c r="M354" s="43">
        <v>-5.9799999999999999E-2</v>
      </c>
      <c r="N354" s="42">
        <v>0</v>
      </c>
      <c r="O354" s="42">
        <v>0</v>
      </c>
      <c r="P354" s="42">
        <v>393643169</v>
      </c>
      <c r="Q354" s="43">
        <v>0.6169</v>
      </c>
      <c r="R354" s="43">
        <v>0.6169</v>
      </c>
      <c r="S354" s="43">
        <v>0.63219999999999998</v>
      </c>
      <c r="T354" s="43">
        <v>0.56889999999999996</v>
      </c>
      <c r="U354" s="43">
        <v>0.6169</v>
      </c>
    </row>
    <row r="355" spans="1:21" ht="14.1" customHeight="1" x14ac:dyDescent="0.2">
      <c r="A355" s="40">
        <v>91902</v>
      </c>
      <c r="B355" s="40" t="s">
        <v>359</v>
      </c>
      <c r="C355" s="40" t="s">
        <v>1019</v>
      </c>
      <c r="D355" s="41">
        <v>45870.660369999998</v>
      </c>
      <c r="E355" s="42">
        <v>0</v>
      </c>
      <c r="F355" s="42">
        <v>380616386</v>
      </c>
      <c r="G355" s="42">
        <v>417853475</v>
      </c>
      <c r="H355" s="42">
        <v>411648032</v>
      </c>
      <c r="I355" s="43">
        <v>-1.49E-2</v>
      </c>
      <c r="J355" s="44">
        <v>0</v>
      </c>
      <c r="K355" s="44">
        <v>0</v>
      </c>
      <c r="L355" s="44">
        <v>0</v>
      </c>
      <c r="M355" s="43">
        <v>-1.49E-2</v>
      </c>
      <c r="N355" s="42">
        <v>0</v>
      </c>
      <c r="O355" s="42">
        <v>0</v>
      </c>
      <c r="P355" s="42">
        <v>374963942</v>
      </c>
      <c r="Q355" s="43">
        <v>0.6169</v>
      </c>
      <c r="R355" s="43">
        <v>0.6169</v>
      </c>
      <c r="S355" s="43">
        <v>0.63219999999999998</v>
      </c>
      <c r="T355" s="43">
        <v>0.56889999999999996</v>
      </c>
      <c r="U355" s="43">
        <v>0.6169</v>
      </c>
    </row>
    <row r="356" spans="1:21" ht="14.1" customHeight="1" x14ac:dyDescent="0.2">
      <c r="A356" s="40">
        <v>91903</v>
      </c>
      <c r="B356" s="40" t="s">
        <v>360</v>
      </c>
      <c r="C356" s="40" t="s">
        <v>1019</v>
      </c>
      <c r="D356" s="41">
        <v>45866.713842999998</v>
      </c>
      <c r="E356" s="42">
        <v>0</v>
      </c>
      <c r="F356" s="42">
        <v>3321712592</v>
      </c>
      <c r="G356" s="42">
        <v>3602663898</v>
      </c>
      <c r="H356" s="42">
        <v>3433187960</v>
      </c>
      <c r="I356" s="43">
        <v>-4.7E-2</v>
      </c>
      <c r="J356" s="44">
        <v>0</v>
      </c>
      <c r="K356" s="44">
        <v>0</v>
      </c>
      <c r="L356" s="44">
        <v>0</v>
      </c>
      <c r="M356" s="43">
        <v>-4.7E-2</v>
      </c>
      <c r="N356" s="42">
        <v>0</v>
      </c>
      <c r="O356" s="42">
        <v>0</v>
      </c>
      <c r="P356" s="42">
        <v>3165453120</v>
      </c>
      <c r="Q356" s="43">
        <v>0.6169</v>
      </c>
      <c r="R356" s="43">
        <v>0.6169</v>
      </c>
      <c r="S356" s="43">
        <v>0.63219999999999998</v>
      </c>
      <c r="T356" s="43">
        <v>0.56889999999999996</v>
      </c>
      <c r="U356" s="43">
        <v>0.6169</v>
      </c>
    </row>
    <row r="357" spans="1:21" ht="14.1" customHeight="1" x14ac:dyDescent="0.2">
      <c r="A357" s="40">
        <v>91905</v>
      </c>
      <c r="B357" s="40" t="s">
        <v>361</v>
      </c>
      <c r="C357" s="40" t="s">
        <v>1019</v>
      </c>
      <c r="D357" s="41">
        <v>45870.514953999998</v>
      </c>
      <c r="E357" s="42">
        <v>0</v>
      </c>
      <c r="F357" s="42">
        <v>547397044</v>
      </c>
      <c r="G357" s="42">
        <v>609560375</v>
      </c>
      <c r="H357" s="42">
        <v>635188284</v>
      </c>
      <c r="I357" s="43">
        <v>4.2000000000000003E-2</v>
      </c>
      <c r="J357" s="44">
        <v>0</v>
      </c>
      <c r="K357" s="44">
        <v>0</v>
      </c>
      <c r="L357" s="44">
        <v>0</v>
      </c>
      <c r="M357" s="43">
        <v>4.2000000000000003E-2</v>
      </c>
      <c r="N357" s="42">
        <v>0</v>
      </c>
      <c r="O357" s="42">
        <v>0</v>
      </c>
      <c r="P357" s="42">
        <v>570411404</v>
      </c>
      <c r="Q357" s="43">
        <v>0.6169</v>
      </c>
      <c r="R357" s="43">
        <v>0.60680000000000001</v>
      </c>
      <c r="S357" s="43">
        <v>0.63219999999999998</v>
      </c>
      <c r="T357" s="43">
        <v>0.56889999999999996</v>
      </c>
      <c r="U357" s="43">
        <v>0.60680000000000001</v>
      </c>
    </row>
    <row r="358" spans="1:21" ht="14.1" customHeight="1" x14ac:dyDescent="0.2">
      <c r="A358" s="40">
        <v>91906</v>
      </c>
      <c r="B358" s="40" t="s">
        <v>362</v>
      </c>
      <c r="C358" s="40" t="s">
        <v>1019</v>
      </c>
      <c r="D358" s="41">
        <v>45870.515879999999</v>
      </c>
      <c r="E358" s="42">
        <v>0</v>
      </c>
      <c r="F358" s="42">
        <v>7710414048</v>
      </c>
      <c r="G358" s="42">
        <v>8014198351</v>
      </c>
      <c r="H358" s="42">
        <v>6450722783</v>
      </c>
      <c r="I358" s="43">
        <v>-0.1951</v>
      </c>
      <c r="J358" s="44">
        <v>0</v>
      </c>
      <c r="K358" s="44">
        <v>0</v>
      </c>
      <c r="L358" s="44">
        <v>0</v>
      </c>
      <c r="M358" s="43">
        <v>-0.1951</v>
      </c>
      <c r="N358" s="42">
        <v>0</v>
      </c>
      <c r="O358" s="42">
        <v>0</v>
      </c>
      <c r="P358" s="42">
        <v>6206203214</v>
      </c>
      <c r="Q358" s="43">
        <v>0.6169</v>
      </c>
      <c r="R358" s="43">
        <v>0.6169</v>
      </c>
      <c r="S358" s="43">
        <v>0.63219999999999998</v>
      </c>
      <c r="T358" s="43">
        <v>0.56889999999999996</v>
      </c>
      <c r="U358" s="43">
        <v>0.6169</v>
      </c>
    </row>
    <row r="359" spans="1:21" ht="14.1" customHeight="1" x14ac:dyDescent="0.2">
      <c r="A359" s="40">
        <v>91907</v>
      </c>
      <c r="B359" s="40" t="s">
        <v>363</v>
      </c>
      <c r="C359" s="40" t="s">
        <v>1019</v>
      </c>
      <c r="D359" s="41">
        <v>45866.729744999997</v>
      </c>
      <c r="E359" s="42">
        <v>0</v>
      </c>
      <c r="F359" s="42">
        <v>224590581</v>
      </c>
      <c r="G359" s="42">
        <v>244892786</v>
      </c>
      <c r="H359" s="42">
        <v>244179469</v>
      </c>
      <c r="I359" s="43">
        <v>-2.8999999999999998E-3</v>
      </c>
      <c r="J359" s="44">
        <v>0</v>
      </c>
      <c r="K359" s="44">
        <v>0</v>
      </c>
      <c r="L359" s="44">
        <v>0</v>
      </c>
      <c r="M359" s="43">
        <v>-2.8999999999999998E-3</v>
      </c>
      <c r="N359" s="42">
        <v>0</v>
      </c>
      <c r="O359" s="42">
        <v>0</v>
      </c>
      <c r="P359" s="42">
        <v>223936400</v>
      </c>
      <c r="Q359" s="43">
        <v>0.6169</v>
      </c>
      <c r="R359" s="43">
        <v>0.6169</v>
      </c>
      <c r="S359" s="43">
        <v>0.63219999999999998</v>
      </c>
      <c r="T359" s="43">
        <v>0.56889999999999996</v>
      </c>
      <c r="U359" s="43">
        <v>0.6169</v>
      </c>
    </row>
    <row r="360" spans="1:21" ht="14.1" customHeight="1" x14ac:dyDescent="0.2">
      <c r="A360" s="40">
        <v>91908</v>
      </c>
      <c r="B360" s="40" t="s">
        <v>364</v>
      </c>
      <c r="C360" s="40" t="s">
        <v>1019</v>
      </c>
      <c r="D360" s="41">
        <v>45869.642233999999</v>
      </c>
      <c r="E360" s="42">
        <v>0</v>
      </c>
      <c r="F360" s="42">
        <v>2010482529</v>
      </c>
      <c r="G360" s="42">
        <v>1876856463</v>
      </c>
      <c r="H360" s="42">
        <v>2339224327</v>
      </c>
      <c r="I360" s="43">
        <v>0.24640000000000001</v>
      </c>
      <c r="J360" s="44">
        <v>0</v>
      </c>
      <c r="K360" s="44">
        <v>0</v>
      </c>
      <c r="L360" s="44">
        <v>0</v>
      </c>
      <c r="M360" s="43">
        <v>0.24640000000000001</v>
      </c>
      <c r="N360" s="42">
        <v>0</v>
      </c>
      <c r="O360" s="42">
        <v>0</v>
      </c>
      <c r="P360" s="42">
        <v>2505769479</v>
      </c>
      <c r="Q360" s="43">
        <v>0.6169</v>
      </c>
      <c r="R360" s="43">
        <v>0.50729999999999997</v>
      </c>
      <c r="S360" s="43">
        <v>0.63219999999999998</v>
      </c>
      <c r="T360" s="43">
        <v>0.56889999999999996</v>
      </c>
      <c r="U360" s="43">
        <v>0.56889999999999996</v>
      </c>
    </row>
    <row r="361" spans="1:21" ht="14.1" customHeight="1" x14ac:dyDescent="0.2">
      <c r="A361" s="40">
        <v>91909</v>
      </c>
      <c r="B361" s="40" t="s">
        <v>365</v>
      </c>
      <c r="C361" s="40" t="s">
        <v>1019</v>
      </c>
      <c r="D361" s="41">
        <v>45866.725313000003</v>
      </c>
      <c r="E361" s="42">
        <v>0</v>
      </c>
      <c r="F361" s="42">
        <v>1464878053</v>
      </c>
      <c r="G361" s="42">
        <v>1387660533</v>
      </c>
      <c r="H361" s="42">
        <v>1378555004</v>
      </c>
      <c r="I361" s="43">
        <v>-6.6E-3</v>
      </c>
      <c r="J361" s="44">
        <v>0</v>
      </c>
      <c r="K361" s="44">
        <v>0</v>
      </c>
      <c r="L361" s="44">
        <v>0</v>
      </c>
      <c r="M361" s="43">
        <v>-6.6E-3</v>
      </c>
      <c r="N361" s="42">
        <v>0</v>
      </c>
      <c r="O361" s="42">
        <v>0</v>
      </c>
      <c r="P361" s="42">
        <v>1455265839</v>
      </c>
      <c r="Q361" s="43">
        <v>0.6169</v>
      </c>
      <c r="R361" s="43">
        <v>0.6169</v>
      </c>
      <c r="S361" s="43">
        <v>0.63219999999999998</v>
      </c>
      <c r="T361" s="43">
        <v>0.56889999999999996</v>
      </c>
      <c r="U361" s="43">
        <v>0.6169</v>
      </c>
    </row>
    <row r="362" spans="1:21" ht="14.1" customHeight="1" x14ac:dyDescent="0.2">
      <c r="A362" s="40">
        <v>91910</v>
      </c>
      <c r="B362" s="40" t="s">
        <v>366</v>
      </c>
      <c r="C362" s="40" t="s">
        <v>1019</v>
      </c>
      <c r="D362" s="41">
        <v>45868.520417</v>
      </c>
      <c r="E362" s="42">
        <v>0</v>
      </c>
      <c r="F362" s="42">
        <v>499654971</v>
      </c>
      <c r="G362" s="42">
        <v>543934507</v>
      </c>
      <c r="H362" s="42">
        <v>509504077</v>
      </c>
      <c r="I362" s="43">
        <v>-6.3299999999999995E-2</v>
      </c>
      <c r="J362" s="44">
        <v>0</v>
      </c>
      <c r="K362" s="44">
        <v>0</v>
      </c>
      <c r="L362" s="44">
        <v>0</v>
      </c>
      <c r="M362" s="43">
        <v>-6.3299999999999995E-2</v>
      </c>
      <c r="N362" s="42">
        <v>0</v>
      </c>
      <c r="O362" s="42">
        <v>0</v>
      </c>
      <c r="P362" s="42">
        <v>468027385</v>
      </c>
      <c r="Q362" s="43">
        <v>0.6169</v>
      </c>
      <c r="R362" s="43">
        <v>0.6169</v>
      </c>
      <c r="S362" s="43">
        <v>0.63219999999999998</v>
      </c>
      <c r="T362" s="43">
        <v>0.56889999999999996</v>
      </c>
      <c r="U362" s="43">
        <v>0.6169</v>
      </c>
    </row>
    <row r="363" spans="1:21" ht="14.1" customHeight="1" x14ac:dyDescent="0.2">
      <c r="A363" s="40">
        <v>91913</v>
      </c>
      <c r="B363" s="40" t="s">
        <v>367</v>
      </c>
      <c r="C363" s="40" t="s">
        <v>1019</v>
      </c>
      <c r="D363" s="41">
        <v>45868.802094999999</v>
      </c>
      <c r="E363" s="42">
        <v>0</v>
      </c>
      <c r="F363" s="42">
        <v>1694977436</v>
      </c>
      <c r="G363" s="42">
        <v>1896792522</v>
      </c>
      <c r="H363" s="42">
        <v>1629638754</v>
      </c>
      <c r="I363" s="43">
        <v>-0.14080000000000001</v>
      </c>
      <c r="J363" s="44">
        <v>0</v>
      </c>
      <c r="K363" s="44">
        <v>0</v>
      </c>
      <c r="L363" s="44">
        <v>0</v>
      </c>
      <c r="M363" s="43">
        <v>-0.14080000000000001</v>
      </c>
      <c r="N363" s="42">
        <v>0</v>
      </c>
      <c r="O363" s="42">
        <v>0</v>
      </c>
      <c r="P363" s="42">
        <v>1456248316</v>
      </c>
      <c r="Q363" s="43">
        <v>0.6169</v>
      </c>
      <c r="R363" s="43">
        <v>0.6169</v>
      </c>
      <c r="S363" s="43">
        <v>0.63219999999999998</v>
      </c>
      <c r="T363" s="43">
        <v>0.56889999999999996</v>
      </c>
      <c r="U363" s="43">
        <v>0.6169</v>
      </c>
    </row>
    <row r="364" spans="1:21" ht="14.1" customHeight="1" x14ac:dyDescent="0.2">
      <c r="A364" s="40">
        <v>91914</v>
      </c>
      <c r="B364" s="40" t="s">
        <v>368</v>
      </c>
      <c r="C364" s="40" t="s">
        <v>1019</v>
      </c>
      <c r="D364" s="41">
        <v>45860.867326</v>
      </c>
      <c r="E364" s="42">
        <v>0</v>
      </c>
      <c r="F364" s="42">
        <v>714624222</v>
      </c>
      <c r="G364" s="42">
        <v>808071121</v>
      </c>
      <c r="H364" s="42">
        <v>872369640</v>
      </c>
      <c r="I364" s="43">
        <v>7.9600000000000004E-2</v>
      </c>
      <c r="J364" s="44">
        <v>0</v>
      </c>
      <c r="K364" s="44">
        <v>0</v>
      </c>
      <c r="L364" s="44">
        <v>0</v>
      </c>
      <c r="M364" s="43">
        <v>7.9600000000000004E-2</v>
      </c>
      <c r="N364" s="42">
        <v>0</v>
      </c>
      <c r="O364" s="42">
        <v>0</v>
      </c>
      <c r="P364" s="42">
        <v>771487137</v>
      </c>
      <c r="Q364" s="43">
        <v>0.6169</v>
      </c>
      <c r="R364" s="43">
        <v>0.5857</v>
      </c>
      <c r="S364" s="43">
        <v>0.63219999999999998</v>
      </c>
      <c r="T364" s="43">
        <v>0.56889999999999996</v>
      </c>
      <c r="U364" s="43">
        <v>0.5857</v>
      </c>
    </row>
    <row r="365" spans="1:21" ht="14.1" customHeight="1" x14ac:dyDescent="0.2">
      <c r="A365" s="40">
        <v>91917</v>
      </c>
      <c r="B365" s="40" t="s">
        <v>369</v>
      </c>
      <c r="C365" s="40" t="s">
        <v>1019</v>
      </c>
      <c r="D365" s="41">
        <v>45869.459444</v>
      </c>
      <c r="E365" s="42">
        <v>0</v>
      </c>
      <c r="F365" s="42">
        <v>986619408</v>
      </c>
      <c r="G365" s="42">
        <v>1038913822</v>
      </c>
      <c r="H365" s="42">
        <v>1192945393</v>
      </c>
      <c r="I365" s="43">
        <v>0.14829999999999999</v>
      </c>
      <c r="J365" s="44">
        <v>0</v>
      </c>
      <c r="K365" s="44">
        <v>0</v>
      </c>
      <c r="L365" s="44">
        <v>0</v>
      </c>
      <c r="M365" s="43">
        <v>0.14829999999999999</v>
      </c>
      <c r="N365" s="42">
        <v>0</v>
      </c>
      <c r="O365" s="42">
        <v>0</v>
      </c>
      <c r="P365" s="42">
        <v>1132897698</v>
      </c>
      <c r="Q365" s="43">
        <v>0.6169</v>
      </c>
      <c r="R365" s="43">
        <v>0.55059999999999998</v>
      </c>
      <c r="S365" s="43">
        <v>0.63219999999999998</v>
      </c>
      <c r="T365" s="43">
        <v>0.56889999999999996</v>
      </c>
      <c r="U365" s="43">
        <v>0.56889999999999996</v>
      </c>
    </row>
    <row r="366" spans="1:21" ht="14.1" customHeight="1" x14ac:dyDescent="0.2">
      <c r="A366" s="40">
        <v>91918</v>
      </c>
      <c r="B366" s="40" t="s">
        <v>370</v>
      </c>
      <c r="C366" s="40" t="s">
        <v>1019</v>
      </c>
      <c r="D366" s="41">
        <v>45866.727487999997</v>
      </c>
      <c r="E366" s="42">
        <v>0</v>
      </c>
      <c r="F366" s="42">
        <v>442380408</v>
      </c>
      <c r="G366" s="42">
        <v>501399200</v>
      </c>
      <c r="H366" s="42">
        <v>481714594</v>
      </c>
      <c r="I366" s="43">
        <v>-3.9300000000000002E-2</v>
      </c>
      <c r="J366" s="44">
        <v>0</v>
      </c>
      <c r="K366" s="44">
        <v>0</v>
      </c>
      <c r="L366" s="44">
        <v>0</v>
      </c>
      <c r="M366" s="43">
        <v>-3.9300000000000002E-2</v>
      </c>
      <c r="N366" s="42">
        <v>0</v>
      </c>
      <c r="O366" s="42">
        <v>0</v>
      </c>
      <c r="P366" s="42">
        <v>425012841</v>
      </c>
      <c r="Q366" s="43">
        <v>0.6169</v>
      </c>
      <c r="R366" s="43">
        <v>0.6169</v>
      </c>
      <c r="S366" s="43">
        <v>0.63219999999999998</v>
      </c>
      <c r="T366" s="43">
        <v>0.56889999999999996</v>
      </c>
      <c r="U366" s="43">
        <v>0.6169</v>
      </c>
    </row>
    <row r="367" spans="1:21" ht="14.1" customHeight="1" x14ac:dyDescent="0.2">
      <c r="A367" s="40">
        <v>92901</v>
      </c>
      <c r="B367" s="40" t="s">
        <v>371</v>
      </c>
      <c r="C367" s="40" t="s">
        <v>1019</v>
      </c>
      <c r="D367" s="41">
        <v>45868.740822</v>
      </c>
      <c r="E367" s="42">
        <v>86319544</v>
      </c>
      <c r="F367" s="42">
        <v>746141729</v>
      </c>
      <c r="G367" s="42">
        <v>715730094</v>
      </c>
      <c r="H367" s="42">
        <v>728502814</v>
      </c>
      <c r="I367" s="43">
        <v>1.78E-2</v>
      </c>
      <c r="J367" s="44">
        <v>0</v>
      </c>
      <c r="K367" s="44">
        <v>0</v>
      </c>
      <c r="L367" s="44">
        <v>0</v>
      </c>
      <c r="M367" s="43">
        <v>1.78E-2</v>
      </c>
      <c r="N367" s="42">
        <v>80241999</v>
      </c>
      <c r="O367" s="42">
        <v>-6077545</v>
      </c>
      <c r="P367" s="42">
        <v>751839187</v>
      </c>
      <c r="Q367" s="43">
        <v>0.6169</v>
      </c>
      <c r="R367" s="43">
        <v>0.6169</v>
      </c>
      <c r="S367" s="43">
        <v>0.63219999999999998</v>
      </c>
      <c r="T367" s="43">
        <v>0.56889999999999996</v>
      </c>
      <c r="U367" s="43">
        <v>0.6169</v>
      </c>
    </row>
    <row r="368" spans="1:21" ht="14.1" customHeight="1" x14ac:dyDescent="0.2">
      <c r="A368" s="40">
        <v>92902</v>
      </c>
      <c r="B368" s="40" t="s">
        <v>372</v>
      </c>
      <c r="C368" s="40" t="s">
        <v>1019</v>
      </c>
      <c r="D368" s="41">
        <v>45862.829814999997</v>
      </c>
      <c r="E368" s="42">
        <v>0</v>
      </c>
      <c r="F368" s="42">
        <v>1960304081</v>
      </c>
      <c r="G368" s="42">
        <v>2082680261</v>
      </c>
      <c r="H368" s="42">
        <v>2079420740</v>
      </c>
      <c r="I368" s="43">
        <v>-1.6000000000000001E-3</v>
      </c>
      <c r="J368" s="44">
        <v>0</v>
      </c>
      <c r="K368" s="44">
        <v>0</v>
      </c>
      <c r="L368" s="44">
        <v>0</v>
      </c>
      <c r="M368" s="43">
        <v>-1.6000000000000001E-3</v>
      </c>
      <c r="N368" s="42">
        <v>0</v>
      </c>
      <c r="O368" s="42">
        <v>0</v>
      </c>
      <c r="P368" s="42">
        <v>1957236086</v>
      </c>
      <c r="Q368" s="43">
        <v>0.6169</v>
      </c>
      <c r="R368" s="43">
        <v>0.6169</v>
      </c>
      <c r="S368" s="43">
        <v>0.63219999999999998</v>
      </c>
      <c r="T368" s="43">
        <v>0.56889999999999996</v>
      </c>
      <c r="U368" s="43">
        <v>0.6169</v>
      </c>
    </row>
    <row r="369" spans="1:21" ht="14.1" customHeight="1" x14ac:dyDescent="0.2">
      <c r="A369" s="40">
        <v>92903</v>
      </c>
      <c r="B369" s="40" t="s">
        <v>373</v>
      </c>
      <c r="C369" s="40" t="s">
        <v>1019</v>
      </c>
      <c r="D369" s="41">
        <v>45869.79537</v>
      </c>
      <c r="E369" s="42">
        <v>0</v>
      </c>
      <c r="F369" s="42">
        <v>6591733032</v>
      </c>
      <c r="G369" s="42">
        <v>6921769886</v>
      </c>
      <c r="H369" s="42">
        <v>7023623850</v>
      </c>
      <c r="I369" s="43">
        <v>1.47E-2</v>
      </c>
      <c r="J369" s="44">
        <v>0</v>
      </c>
      <c r="K369" s="44">
        <v>0</v>
      </c>
      <c r="L369" s="44">
        <v>0</v>
      </c>
      <c r="M369" s="43">
        <v>1.47E-2</v>
      </c>
      <c r="N369" s="42">
        <v>0</v>
      </c>
      <c r="O369" s="42">
        <v>0</v>
      </c>
      <c r="P369" s="42">
        <v>6688730498</v>
      </c>
      <c r="Q369" s="43">
        <v>0.6169</v>
      </c>
      <c r="R369" s="43">
        <v>0.6169</v>
      </c>
      <c r="S369" s="43">
        <v>0.63219999999999998</v>
      </c>
      <c r="T369" s="43">
        <v>0.56889999999999996</v>
      </c>
      <c r="U369" s="43">
        <v>0.6169</v>
      </c>
    </row>
    <row r="370" spans="1:21" ht="14.1" customHeight="1" x14ac:dyDescent="0.2">
      <c r="A370" s="40">
        <v>92904</v>
      </c>
      <c r="B370" s="40" t="s">
        <v>374</v>
      </c>
      <c r="C370" s="40" t="s">
        <v>1019</v>
      </c>
      <c r="D370" s="41">
        <v>45861.749468000002</v>
      </c>
      <c r="E370" s="42">
        <v>225398912</v>
      </c>
      <c r="F370" s="42">
        <v>2015038146</v>
      </c>
      <c r="G370" s="42">
        <v>1968157514</v>
      </c>
      <c r="H370" s="42">
        <v>1881017715</v>
      </c>
      <c r="I370" s="43">
        <v>-4.4299999999999999E-2</v>
      </c>
      <c r="J370" s="44">
        <v>0</v>
      </c>
      <c r="K370" s="44">
        <v>0</v>
      </c>
      <c r="L370" s="44">
        <v>0</v>
      </c>
      <c r="M370" s="43">
        <v>-4.4299999999999999E-2</v>
      </c>
      <c r="N370" s="42">
        <v>188604245</v>
      </c>
      <c r="O370" s="42">
        <v>-36794667</v>
      </c>
      <c r="P370" s="42">
        <v>1899007543</v>
      </c>
      <c r="Q370" s="43">
        <v>0.6169</v>
      </c>
      <c r="R370" s="43">
        <v>0.6169</v>
      </c>
      <c r="S370" s="43">
        <v>0.63219999999999998</v>
      </c>
      <c r="T370" s="43">
        <v>0.56889999999999996</v>
      </c>
      <c r="U370" s="43">
        <v>0.6169</v>
      </c>
    </row>
    <row r="371" spans="1:21" ht="14.1" customHeight="1" x14ac:dyDescent="0.2">
      <c r="A371" s="40">
        <v>92906</v>
      </c>
      <c r="B371" s="40" t="s">
        <v>375</v>
      </c>
      <c r="C371" s="40" t="s">
        <v>1019</v>
      </c>
      <c r="D371" s="41">
        <v>45866.715971999998</v>
      </c>
      <c r="E371" s="42">
        <v>75644822</v>
      </c>
      <c r="F371" s="42">
        <v>586864863</v>
      </c>
      <c r="G371" s="42">
        <v>562249201</v>
      </c>
      <c r="H371" s="42">
        <v>574709280</v>
      </c>
      <c r="I371" s="43">
        <v>2.2200000000000001E-2</v>
      </c>
      <c r="J371" s="44">
        <v>0</v>
      </c>
      <c r="K371" s="44">
        <v>0</v>
      </c>
      <c r="L371" s="44">
        <v>0</v>
      </c>
      <c r="M371" s="43">
        <v>2.2200000000000001E-2</v>
      </c>
      <c r="N371" s="42">
        <v>73516202</v>
      </c>
      <c r="O371" s="42">
        <v>-2128620</v>
      </c>
      <c r="P371" s="42">
        <v>596065458</v>
      </c>
      <c r="Q371" s="43">
        <v>0.6169</v>
      </c>
      <c r="R371" s="43">
        <v>0.6169</v>
      </c>
      <c r="S371" s="43">
        <v>0.63219999999999998</v>
      </c>
      <c r="T371" s="43">
        <v>0.56889999999999996</v>
      </c>
      <c r="U371" s="43">
        <v>0.6169</v>
      </c>
    </row>
    <row r="372" spans="1:21" ht="14.1" customHeight="1" x14ac:dyDescent="0.2">
      <c r="A372" s="40">
        <v>92907</v>
      </c>
      <c r="B372" s="40" t="s">
        <v>376</v>
      </c>
      <c r="C372" s="40" t="s">
        <v>1019</v>
      </c>
      <c r="D372" s="41">
        <v>45866.716469999999</v>
      </c>
      <c r="E372" s="42">
        <v>105050736</v>
      </c>
      <c r="F372" s="42">
        <v>660144103</v>
      </c>
      <c r="G372" s="42">
        <v>630645377</v>
      </c>
      <c r="H372" s="42">
        <v>596166052</v>
      </c>
      <c r="I372" s="43">
        <v>-5.4699999999999999E-2</v>
      </c>
      <c r="J372" s="44">
        <v>0</v>
      </c>
      <c r="K372" s="44">
        <v>0</v>
      </c>
      <c r="L372" s="44">
        <v>0</v>
      </c>
      <c r="M372" s="43">
        <v>-5.4699999999999999E-2</v>
      </c>
      <c r="N372" s="42">
        <v>104048103</v>
      </c>
      <c r="O372" s="42">
        <v>-1002633</v>
      </c>
      <c r="P372" s="42">
        <v>628792806</v>
      </c>
      <c r="Q372" s="43">
        <v>0.6169</v>
      </c>
      <c r="R372" s="43">
        <v>0.6169</v>
      </c>
      <c r="S372" s="43">
        <v>0.63219999999999998</v>
      </c>
      <c r="T372" s="43">
        <v>0.56889999999999996</v>
      </c>
      <c r="U372" s="43">
        <v>0.6169</v>
      </c>
    </row>
    <row r="373" spans="1:21" ht="14.1" customHeight="1" x14ac:dyDescent="0.2">
      <c r="A373" s="40">
        <v>92908</v>
      </c>
      <c r="B373" s="40" t="s">
        <v>377</v>
      </c>
      <c r="C373" s="40" t="s">
        <v>1019</v>
      </c>
      <c r="D373" s="41">
        <v>45862.649294000003</v>
      </c>
      <c r="E373" s="42">
        <v>73870172</v>
      </c>
      <c r="F373" s="42">
        <v>412837936</v>
      </c>
      <c r="G373" s="42">
        <v>381877851</v>
      </c>
      <c r="H373" s="42">
        <v>364838389</v>
      </c>
      <c r="I373" s="43">
        <v>-4.4600000000000001E-2</v>
      </c>
      <c r="J373" s="44">
        <v>0</v>
      </c>
      <c r="K373" s="44">
        <v>0</v>
      </c>
      <c r="L373" s="44">
        <v>0</v>
      </c>
      <c r="M373" s="43">
        <v>-4.4600000000000001E-2</v>
      </c>
      <c r="N373" s="42">
        <v>65810813</v>
      </c>
      <c r="O373" s="42">
        <v>-8059359</v>
      </c>
      <c r="P373" s="42">
        <v>389653771</v>
      </c>
      <c r="Q373" s="43">
        <v>0.61829999999999996</v>
      </c>
      <c r="R373" s="43">
        <v>0.61829999999999996</v>
      </c>
      <c r="S373" s="43">
        <v>0.63219999999999998</v>
      </c>
      <c r="T373" s="43">
        <v>0.56889999999999996</v>
      </c>
      <c r="U373" s="43">
        <v>0.61829999999999996</v>
      </c>
    </row>
    <row r="374" spans="1:21" ht="14.1" customHeight="1" x14ac:dyDescent="0.2">
      <c r="A374" s="40">
        <v>93901</v>
      </c>
      <c r="B374" s="40" t="s">
        <v>378</v>
      </c>
      <c r="C374" s="40" t="s">
        <v>1019</v>
      </c>
      <c r="D374" s="41">
        <v>45866.668206000002</v>
      </c>
      <c r="E374" s="42">
        <v>0</v>
      </c>
      <c r="F374" s="42">
        <v>1077761546</v>
      </c>
      <c r="G374" s="42">
        <v>1050439482</v>
      </c>
      <c r="H374" s="42">
        <v>1105896799</v>
      </c>
      <c r="I374" s="43">
        <v>5.28E-2</v>
      </c>
      <c r="J374" s="44">
        <v>0</v>
      </c>
      <c r="K374" s="44">
        <v>0</v>
      </c>
      <c r="L374" s="44">
        <v>0</v>
      </c>
      <c r="M374" s="43">
        <v>5.28E-2</v>
      </c>
      <c r="N374" s="42">
        <v>0</v>
      </c>
      <c r="O374" s="42">
        <v>0</v>
      </c>
      <c r="P374" s="42">
        <v>1134661315</v>
      </c>
      <c r="Q374" s="43">
        <v>0.6169</v>
      </c>
      <c r="R374" s="43">
        <v>0.60060000000000002</v>
      </c>
      <c r="S374" s="43">
        <v>0.63219999999999998</v>
      </c>
      <c r="T374" s="43">
        <v>0.56889999999999996</v>
      </c>
      <c r="U374" s="43">
        <v>0.60060000000000002</v>
      </c>
    </row>
    <row r="375" spans="1:21" ht="14.1" customHeight="1" x14ac:dyDescent="0.2">
      <c r="A375" s="40">
        <v>93903</v>
      </c>
      <c r="B375" s="40" t="s">
        <v>379</v>
      </c>
      <c r="C375" s="40" t="s">
        <v>1019</v>
      </c>
      <c r="D375" s="41">
        <v>45862.833218</v>
      </c>
      <c r="E375" s="42">
        <v>0</v>
      </c>
      <c r="F375" s="42">
        <v>650855802</v>
      </c>
      <c r="G375" s="42">
        <v>903009989</v>
      </c>
      <c r="H375" s="42">
        <v>929509657</v>
      </c>
      <c r="I375" s="43">
        <v>2.93E-2</v>
      </c>
      <c r="J375" s="44">
        <v>0</v>
      </c>
      <c r="K375" s="44">
        <v>0</v>
      </c>
      <c r="L375" s="44">
        <v>0</v>
      </c>
      <c r="M375" s="43">
        <v>2.93E-2</v>
      </c>
      <c r="N375" s="42">
        <v>0</v>
      </c>
      <c r="O375" s="42">
        <v>0</v>
      </c>
      <c r="P375" s="42">
        <v>669955771</v>
      </c>
      <c r="Q375" s="43">
        <v>0.6169</v>
      </c>
      <c r="R375" s="43">
        <v>0.61419999999999997</v>
      </c>
      <c r="S375" s="43">
        <v>0.63219999999999998</v>
      </c>
      <c r="T375" s="43">
        <v>0.56889999999999996</v>
      </c>
      <c r="U375" s="43">
        <v>0.61419999999999997</v>
      </c>
    </row>
    <row r="376" spans="1:21" ht="14.1" customHeight="1" x14ac:dyDescent="0.2">
      <c r="A376" s="40">
        <v>93904</v>
      </c>
      <c r="B376" s="40" t="s">
        <v>380</v>
      </c>
      <c r="C376" s="40" t="s">
        <v>1019</v>
      </c>
      <c r="D376" s="41">
        <v>45869.800115999999</v>
      </c>
      <c r="E376" s="42">
        <v>0</v>
      </c>
      <c r="F376" s="42">
        <v>2792355185</v>
      </c>
      <c r="G376" s="42">
        <v>3061529735</v>
      </c>
      <c r="H376" s="42">
        <v>3198216793</v>
      </c>
      <c r="I376" s="43">
        <v>4.4600000000000001E-2</v>
      </c>
      <c r="J376" s="44">
        <v>0</v>
      </c>
      <c r="K376" s="44">
        <v>0</v>
      </c>
      <c r="L376" s="44">
        <v>0</v>
      </c>
      <c r="M376" s="43">
        <v>4.4600000000000001E-2</v>
      </c>
      <c r="N376" s="42">
        <v>0</v>
      </c>
      <c r="O376" s="42">
        <v>0</v>
      </c>
      <c r="P376" s="42">
        <v>2917024500</v>
      </c>
      <c r="Q376" s="43">
        <v>0.6169</v>
      </c>
      <c r="R376" s="43">
        <v>0.60519999999999996</v>
      </c>
      <c r="S376" s="43">
        <v>0.63219999999999998</v>
      </c>
      <c r="T376" s="43">
        <v>0.56889999999999996</v>
      </c>
      <c r="U376" s="43">
        <v>0.60519999999999996</v>
      </c>
    </row>
    <row r="377" spans="1:21" ht="14.1" customHeight="1" x14ac:dyDescent="0.2">
      <c r="A377" s="40">
        <v>93905</v>
      </c>
      <c r="B377" s="40" t="s">
        <v>381</v>
      </c>
      <c r="C377" s="40" t="s">
        <v>1019</v>
      </c>
      <c r="D377" s="41">
        <v>45867.821215000004</v>
      </c>
      <c r="E377" s="42">
        <v>0</v>
      </c>
      <c r="F377" s="42">
        <v>243872690</v>
      </c>
      <c r="G377" s="42">
        <v>265314579</v>
      </c>
      <c r="H377" s="42">
        <v>276262240</v>
      </c>
      <c r="I377" s="43">
        <v>4.1300000000000003E-2</v>
      </c>
      <c r="J377" s="44">
        <v>0</v>
      </c>
      <c r="K377" s="44">
        <v>0</v>
      </c>
      <c r="L377" s="44">
        <v>0</v>
      </c>
      <c r="M377" s="43">
        <v>4.1300000000000003E-2</v>
      </c>
      <c r="N377" s="42">
        <v>0</v>
      </c>
      <c r="O377" s="42">
        <v>0</v>
      </c>
      <c r="P377" s="42">
        <v>253935596</v>
      </c>
      <c r="Q377" s="43">
        <v>0.62419999999999998</v>
      </c>
      <c r="R377" s="43">
        <v>0.61439999999999995</v>
      </c>
      <c r="S377" s="43">
        <v>0.63219999999999998</v>
      </c>
      <c r="T377" s="43">
        <v>0.56889999999999996</v>
      </c>
      <c r="U377" s="43">
        <v>0.61439999999999995</v>
      </c>
    </row>
    <row r="378" spans="1:21" ht="14.1" customHeight="1" x14ac:dyDescent="0.2">
      <c r="A378" s="40">
        <v>94901</v>
      </c>
      <c r="B378" s="40" t="s">
        <v>382</v>
      </c>
      <c r="C378" s="40" t="s">
        <v>1019</v>
      </c>
      <c r="D378" s="41">
        <v>45866.731920999999</v>
      </c>
      <c r="E378" s="42">
        <v>0</v>
      </c>
      <c r="F378" s="42">
        <v>4801003073</v>
      </c>
      <c r="G378" s="42">
        <v>5885742618</v>
      </c>
      <c r="H378" s="42">
        <v>5516535870</v>
      </c>
      <c r="I378" s="43">
        <v>-6.2700000000000006E-2</v>
      </c>
      <c r="J378" s="44">
        <v>0</v>
      </c>
      <c r="K378" s="44">
        <v>0</v>
      </c>
      <c r="L378" s="44">
        <v>0</v>
      </c>
      <c r="M378" s="43">
        <v>-6.2700000000000006E-2</v>
      </c>
      <c r="N378" s="42">
        <v>0</v>
      </c>
      <c r="O378" s="42">
        <v>0</v>
      </c>
      <c r="P378" s="42">
        <v>4499840952</v>
      </c>
      <c r="Q378" s="43">
        <v>0.61780000000000002</v>
      </c>
      <c r="R378" s="43">
        <v>0.61780000000000002</v>
      </c>
      <c r="S378" s="43">
        <v>0.63219999999999998</v>
      </c>
      <c r="T378" s="43">
        <v>0.56889999999999996</v>
      </c>
      <c r="U378" s="43">
        <v>0.61780000000000002</v>
      </c>
    </row>
    <row r="379" spans="1:21" ht="14.1" customHeight="1" x14ac:dyDescent="0.2">
      <c r="A379" s="40">
        <v>94902</v>
      </c>
      <c r="B379" s="40" t="s">
        <v>383</v>
      </c>
      <c r="C379" s="40" t="s">
        <v>1019</v>
      </c>
      <c r="D379" s="41">
        <v>45866.729964999999</v>
      </c>
      <c r="E379" s="42">
        <v>0</v>
      </c>
      <c r="F379" s="42">
        <v>7368538453</v>
      </c>
      <c r="G379" s="42">
        <v>7894726177</v>
      </c>
      <c r="H379" s="42">
        <v>7572435759</v>
      </c>
      <c r="I379" s="43">
        <v>-4.0800000000000003E-2</v>
      </c>
      <c r="J379" s="44">
        <v>0</v>
      </c>
      <c r="K379" s="44">
        <v>0</v>
      </c>
      <c r="L379" s="44">
        <v>0</v>
      </c>
      <c r="M379" s="43">
        <v>-4.0800000000000003E-2</v>
      </c>
      <c r="N379" s="42">
        <v>0</v>
      </c>
      <c r="O379" s="42">
        <v>0</v>
      </c>
      <c r="P379" s="42">
        <v>7067728864</v>
      </c>
      <c r="Q379" s="43">
        <v>0.6169</v>
      </c>
      <c r="R379" s="43">
        <v>0.6169</v>
      </c>
      <c r="S379" s="43">
        <v>0.63219999999999998</v>
      </c>
      <c r="T379" s="43">
        <v>0.56889999999999996</v>
      </c>
      <c r="U379" s="43">
        <v>0.6169</v>
      </c>
    </row>
    <row r="380" spans="1:21" ht="14.1" customHeight="1" x14ac:dyDescent="0.2">
      <c r="A380" s="40">
        <v>94903</v>
      </c>
      <c r="B380" s="40" t="s">
        <v>384</v>
      </c>
      <c r="C380" s="40" t="s">
        <v>1019</v>
      </c>
      <c r="D380" s="41">
        <v>45866.687199</v>
      </c>
      <c r="E380" s="42">
        <v>0</v>
      </c>
      <c r="F380" s="42">
        <v>1718909468</v>
      </c>
      <c r="G380" s="42">
        <v>1970785235</v>
      </c>
      <c r="H380" s="42">
        <v>1956945726</v>
      </c>
      <c r="I380" s="43">
        <v>-7.0000000000000001E-3</v>
      </c>
      <c r="J380" s="44">
        <v>0</v>
      </c>
      <c r="K380" s="44">
        <v>0</v>
      </c>
      <c r="L380" s="44">
        <v>0</v>
      </c>
      <c r="M380" s="43">
        <v>-7.0000000000000001E-3</v>
      </c>
      <c r="N380" s="42">
        <v>0</v>
      </c>
      <c r="O380" s="42">
        <v>0</v>
      </c>
      <c r="P380" s="42">
        <v>1706838714</v>
      </c>
      <c r="Q380" s="43">
        <v>0.6169</v>
      </c>
      <c r="R380" s="43">
        <v>0.6169</v>
      </c>
      <c r="S380" s="43">
        <v>0.63219999999999998</v>
      </c>
      <c r="T380" s="43">
        <v>0.56889999999999996</v>
      </c>
      <c r="U380" s="43">
        <v>0.6169</v>
      </c>
    </row>
    <row r="381" spans="1:21" ht="14.1" customHeight="1" x14ac:dyDescent="0.2">
      <c r="A381" s="40">
        <v>94904</v>
      </c>
      <c r="B381" s="40" t="s">
        <v>385</v>
      </c>
      <c r="C381" s="40" t="s">
        <v>1019</v>
      </c>
      <c r="D381" s="41">
        <v>45870.697638999998</v>
      </c>
      <c r="E381" s="42">
        <v>0</v>
      </c>
      <c r="F381" s="42">
        <v>1559645786</v>
      </c>
      <c r="G381" s="42">
        <v>1769252275</v>
      </c>
      <c r="H381" s="42">
        <v>1855507853</v>
      </c>
      <c r="I381" s="43">
        <v>4.8800000000000003E-2</v>
      </c>
      <c r="J381" s="44">
        <v>0</v>
      </c>
      <c r="K381" s="44">
        <v>0</v>
      </c>
      <c r="L381" s="44">
        <v>0</v>
      </c>
      <c r="M381" s="43">
        <v>4.8800000000000003E-2</v>
      </c>
      <c r="N381" s="42">
        <v>0</v>
      </c>
      <c r="O381" s="42">
        <v>0</v>
      </c>
      <c r="P381" s="42">
        <v>1635682511</v>
      </c>
      <c r="Q381" s="43">
        <v>0.6169</v>
      </c>
      <c r="R381" s="43">
        <v>0.60289999999999999</v>
      </c>
      <c r="S381" s="43">
        <v>0.63219999999999998</v>
      </c>
      <c r="T381" s="43">
        <v>0.56889999999999996</v>
      </c>
      <c r="U381" s="43">
        <v>0.60289999999999999</v>
      </c>
    </row>
    <row r="382" spans="1:21" ht="14.1" customHeight="1" x14ac:dyDescent="0.2">
      <c r="A382" s="40">
        <v>95901</v>
      </c>
      <c r="B382" s="40" t="s">
        <v>386</v>
      </c>
      <c r="C382" s="40" t="s">
        <v>1019</v>
      </c>
      <c r="D382" s="41">
        <v>45868.546457999997</v>
      </c>
      <c r="E382" s="42">
        <v>0</v>
      </c>
      <c r="F382" s="42">
        <v>573212872</v>
      </c>
      <c r="G382" s="42">
        <v>578700442</v>
      </c>
      <c r="H382" s="42">
        <v>621667964</v>
      </c>
      <c r="I382" s="43">
        <v>7.4200000000000002E-2</v>
      </c>
      <c r="J382" s="44">
        <v>0</v>
      </c>
      <c r="K382" s="44">
        <v>0</v>
      </c>
      <c r="L382" s="44">
        <v>0</v>
      </c>
      <c r="M382" s="43">
        <v>7.4200000000000002E-2</v>
      </c>
      <c r="N382" s="42">
        <v>0</v>
      </c>
      <c r="O382" s="42">
        <v>0</v>
      </c>
      <c r="P382" s="42">
        <v>615772951</v>
      </c>
      <c r="Q382" s="43">
        <v>0.6784</v>
      </c>
      <c r="R382" s="43">
        <v>0.6472</v>
      </c>
      <c r="S382" s="43">
        <v>0.63219999999999998</v>
      </c>
      <c r="T382" s="43">
        <v>0.56889999999999996</v>
      </c>
      <c r="U382" s="43">
        <v>0.63219999999999998</v>
      </c>
    </row>
    <row r="383" spans="1:21" ht="14.1" customHeight="1" x14ac:dyDescent="0.2">
      <c r="A383" s="40">
        <v>95902</v>
      </c>
      <c r="B383" s="40" t="s">
        <v>387</v>
      </c>
      <c r="C383" s="40" t="s">
        <v>1019</v>
      </c>
      <c r="D383" s="41">
        <v>45866.637905000003</v>
      </c>
      <c r="E383" s="42">
        <v>0</v>
      </c>
      <c r="F383" s="42">
        <v>40637146</v>
      </c>
      <c r="G383" s="42">
        <v>42709370</v>
      </c>
      <c r="H383" s="42">
        <v>42324549</v>
      </c>
      <c r="I383" s="43">
        <v>-8.9999999999999993E-3</v>
      </c>
      <c r="J383" s="44">
        <v>0</v>
      </c>
      <c r="K383" s="44">
        <v>0</v>
      </c>
      <c r="L383" s="44">
        <v>0</v>
      </c>
      <c r="M383" s="43">
        <v>-8.9999999999999993E-3</v>
      </c>
      <c r="N383" s="42">
        <v>0</v>
      </c>
      <c r="O383" s="42">
        <v>0</v>
      </c>
      <c r="P383" s="42">
        <v>40270996</v>
      </c>
      <c r="Q383" s="43">
        <v>0.67769999999999997</v>
      </c>
      <c r="R383" s="43">
        <v>0.67769999999999997</v>
      </c>
      <c r="S383" s="43">
        <v>0.63219999999999998</v>
      </c>
      <c r="T383" s="43">
        <v>0.56889999999999996</v>
      </c>
      <c r="U383" s="43">
        <v>0.63219999999999998</v>
      </c>
    </row>
    <row r="384" spans="1:21" ht="14.1" customHeight="1" x14ac:dyDescent="0.2">
      <c r="A384" s="40">
        <v>95903</v>
      </c>
      <c r="B384" s="40" t="s">
        <v>388</v>
      </c>
      <c r="C384" s="40" t="s">
        <v>1019</v>
      </c>
      <c r="D384" s="41">
        <v>45870.683056000002</v>
      </c>
      <c r="E384" s="42">
        <v>0</v>
      </c>
      <c r="F384" s="42">
        <v>105138509</v>
      </c>
      <c r="G384" s="42">
        <v>108183758</v>
      </c>
      <c r="H384" s="42">
        <v>113265467</v>
      </c>
      <c r="I384" s="43">
        <v>4.7E-2</v>
      </c>
      <c r="J384" s="44">
        <v>0</v>
      </c>
      <c r="K384" s="44">
        <v>0</v>
      </c>
      <c r="L384" s="44">
        <v>0</v>
      </c>
      <c r="M384" s="43">
        <v>4.7E-2</v>
      </c>
      <c r="N384" s="42">
        <v>0</v>
      </c>
      <c r="O384" s="42">
        <v>0</v>
      </c>
      <c r="P384" s="42">
        <v>110077174</v>
      </c>
      <c r="Q384" s="43">
        <v>0.66110000000000002</v>
      </c>
      <c r="R384" s="43">
        <v>0.6472</v>
      </c>
      <c r="S384" s="43">
        <v>0.63219999999999998</v>
      </c>
      <c r="T384" s="43">
        <v>0.56889999999999996</v>
      </c>
      <c r="U384" s="43">
        <v>0.63219999999999998</v>
      </c>
    </row>
    <row r="385" spans="1:21" ht="14.1" customHeight="1" x14ac:dyDescent="0.2">
      <c r="A385" s="40">
        <v>95904</v>
      </c>
      <c r="B385" s="40" t="s">
        <v>389</v>
      </c>
      <c r="C385" s="40" t="s">
        <v>1019</v>
      </c>
      <c r="D385" s="41">
        <v>45868.759467999997</v>
      </c>
      <c r="E385" s="42">
        <v>0</v>
      </c>
      <c r="F385" s="42">
        <v>104850956</v>
      </c>
      <c r="G385" s="42">
        <v>107129120</v>
      </c>
      <c r="H385" s="42">
        <v>101778015</v>
      </c>
      <c r="I385" s="43">
        <v>-0.05</v>
      </c>
      <c r="J385" s="44">
        <v>0</v>
      </c>
      <c r="K385" s="44">
        <v>0</v>
      </c>
      <c r="L385" s="44">
        <v>0</v>
      </c>
      <c r="M385" s="43">
        <v>-0.05</v>
      </c>
      <c r="N385" s="42">
        <v>0</v>
      </c>
      <c r="O385" s="42">
        <v>0</v>
      </c>
      <c r="P385" s="42">
        <v>99613645</v>
      </c>
      <c r="Q385" s="43">
        <v>0.6855</v>
      </c>
      <c r="R385" s="43">
        <v>0.6855</v>
      </c>
      <c r="S385" s="43">
        <v>0.63219999999999998</v>
      </c>
      <c r="T385" s="43">
        <v>0.56889999999999996</v>
      </c>
      <c r="U385" s="43">
        <v>0.63219999999999998</v>
      </c>
    </row>
    <row r="386" spans="1:21" ht="14.1" customHeight="1" x14ac:dyDescent="0.2">
      <c r="A386" s="40">
        <v>95905</v>
      </c>
      <c r="B386" s="40" t="s">
        <v>390</v>
      </c>
      <c r="C386" s="40" t="s">
        <v>1019</v>
      </c>
      <c r="D386" s="41">
        <v>45870.673136999998</v>
      </c>
      <c r="E386" s="42">
        <v>0</v>
      </c>
      <c r="F386" s="42">
        <v>1350266897</v>
      </c>
      <c r="G386" s="42">
        <v>1330735724</v>
      </c>
      <c r="H386" s="42">
        <v>1464863133</v>
      </c>
      <c r="I386" s="43">
        <v>0.1008</v>
      </c>
      <c r="J386" s="44">
        <v>0</v>
      </c>
      <c r="K386" s="44">
        <v>0</v>
      </c>
      <c r="L386" s="44">
        <v>0</v>
      </c>
      <c r="M386" s="43">
        <v>0.1008</v>
      </c>
      <c r="N386" s="42">
        <v>0</v>
      </c>
      <c r="O386" s="42">
        <v>0</v>
      </c>
      <c r="P386" s="42">
        <v>1486362890</v>
      </c>
      <c r="Q386" s="43">
        <v>0.6855</v>
      </c>
      <c r="R386" s="43">
        <v>0.63829999999999998</v>
      </c>
      <c r="S386" s="43">
        <v>0.63219999999999998</v>
      </c>
      <c r="T386" s="43">
        <v>0.56889999999999996</v>
      </c>
      <c r="U386" s="43">
        <v>0.63219999999999998</v>
      </c>
    </row>
    <row r="387" spans="1:21" ht="14.1" customHeight="1" x14ac:dyDescent="0.2">
      <c r="A387" s="40">
        <v>96904</v>
      </c>
      <c r="B387" s="40" t="s">
        <v>391</v>
      </c>
      <c r="C387" s="40" t="s">
        <v>1019</v>
      </c>
      <c r="D387" s="41">
        <v>45869.798761999999</v>
      </c>
      <c r="E387" s="42">
        <v>0</v>
      </c>
      <c r="F387" s="42">
        <v>219329418</v>
      </c>
      <c r="G387" s="42">
        <v>222049737</v>
      </c>
      <c r="H387" s="42">
        <v>228710489</v>
      </c>
      <c r="I387" s="43">
        <v>0.03</v>
      </c>
      <c r="J387" s="44">
        <v>0</v>
      </c>
      <c r="K387" s="44">
        <v>0</v>
      </c>
      <c r="L387" s="44">
        <v>0</v>
      </c>
      <c r="M387" s="43">
        <v>0.03</v>
      </c>
      <c r="N387" s="42">
        <v>0</v>
      </c>
      <c r="O387" s="42">
        <v>0</v>
      </c>
      <c r="P387" s="42">
        <v>225908569</v>
      </c>
      <c r="Q387" s="43">
        <v>0.65749999999999997</v>
      </c>
      <c r="R387" s="43">
        <v>0.65429999999999999</v>
      </c>
      <c r="S387" s="43">
        <v>0.63219999999999998</v>
      </c>
      <c r="T387" s="43">
        <v>0.56889999999999996</v>
      </c>
      <c r="U387" s="43">
        <v>0.63219999999999998</v>
      </c>
    </row>
    <row r="388" spans="1:21" ht="14.1" customHeight="1" x14ac:dyDescent="0.2">
      <c r="A388" s="40">
        <v>96905</v>
      </c>
      <c r="B388" s="40" t="s">
        <v>392</v>
      </c>
      <c r="C388" s="40" t="s">
        <v>1019</v>
      </c>
      <c r="D388" s="41">
        <v>45867.827674</v>
      </c>
      <c r="E388" s="42">
        <v>0</v>
      </c>
      <c r="F388" s="42">
        <v>98038463</v>
      </c>
      <c r="G388" s="42">
        <v>94133465</v>
      </c>
      <c r="H388" s="42">
        <v>96166605</v>
      </c>
      <c r="I388" s="43">
        <v>2.1600000000000001E-2</v>
      </c>
      <c r="J388" s="44">
        <v>0</v>
      </c>
      <c r="K388" s="44">
        <v>0</v>
      </c>
      <c r="L388" s="44">
        <v>0</v>
      </c>
      <c r="M388" s="43">
        <v>2.1600000000000001E-2</v>
      </c>
      <c r="N388" s="42">
        <v>0</v>
      </c>
      <c r="O388" s="42">
        <v>0</v>
      </c>
      <c r="P388" s="42">
        <v>100155945</v>
      </c>
      <c r="Q388" s="43">
        <v>0.6855</v>
      </c>
      <c r="R388" s="43">
        <v>0.6855</v>
      </c>
      <c r="S388" s="43">
        <v>0.63219999999999998</v>
      </c>
      <c r="T388" s="43">
        <v>0.56889999999999996</v>
      </c>
      <c r="U388" s="43">
        <v>0.63219999999999998</v>
      </c>
    </row>
    <row r="389" spans="1:21" ht="14.1" customHeight="1" x14ac:dyDescent="0.2">
      <c r="A389" s="40">
        <v>97902</v>
      </c>
      <c r="B389" s="40" t="s">
        <v>393</v>
      </c>
      <c r="C389" s="40" t="s">
        <v>1019</v>
      </c>
      <c r="D389" s="41">
        <v>45869.790416999997</v>
      </c>
      <c r="E389" s="42">
        <v>0</v>
      </c>
      <c r="F389" s="42">
        <v>578754939</v>
      </c>
      <c r="G389" s="42">
        <v>607723256</v>
      </c>
      <c r="H389" s="42">
        <v>639078238</v>
      </c>
      <c r="I389" s="43">
        <v>5.16E-2</v>
      </c>
      <c r="J389" s="44">
        <v>0</v>
      </c>
      <c r="K389" s="44">
        <v>0</v>
      </c>
      <c r="L389" s="44">
        <v>0</v>
      </c>
      <c r="M389" s="43">
        <v>5.16E-2</v>
      </c>
      <c r="N389" s="42">
        <v>0</v>
      </c>
      <c r="O389" s="42">
        <v>0</v>
      </c>
      <c r="P389" s="42">
        <v>608615324</v>
      </c>
      <c r="Q389" s="43">
        <v>0.61919999999999997</v>
      </c>
      <c r="R389" s="43">
        <v>0.60350000000000004</v>
      </c>
      <c r="S389" s="43">
        <v>0.63219999999999998</v>
      </c>
      <c r="T389" s="43">
        <v>0.56889999999999996</v>
      </c>
      <c r="U389" s="43">
        <v>0.60350000000000004</v>
      </c>
    </row>
    <row r="390" spans="1:21" ht="14.1" customHeight="1" x14ac:dyDescent="0.2">
      <c r="A390" s="40">
        <v>97903</v>
      </c>
      <c r="B390" s="40" t="s">
        <v>394</v>
      </c>
      <c r="C390" s="40" t="s">
        <v>1019</v>
      </c>
      <c r="D390" s="41">
        <v>45866.722604000002</v>
      </c>
      <c r="E390" s="42">
        <v>0</v>
      </c>
      <c r="F390" s="42">
        <v>414897559</v>
      </c>
      <c r="G390" s="42">
        <v>441766628</v>
      </c>
      <c r="H390" s="42">
        <v>438041591</v>
      </c>
      <c r="I390" s="43">
        <v>-8.3999999999999995E-3</v>
      </c>
      <c r="J390" s="44">
        <v>0</v>
      </c>
      <c r="K390" s="44">
        <v>0</v>
      </c>
      <c r="L390" s="44">
        <v>0</v>
      </c>
      <c r="M390" s="43">
        <v>-8.3999999999999995E-3</v>
      </c>
      <c r="N390" s="42">
        <v>0</v>
      </c>
      <c r="O390" s="42">
        <v>0</v>
      </c>
      <c r="P390" s="42">
        <v>411399086</v>
      </c>
      <c r="Q390" s="43">
        <v>0.6169</v>
      </c>
      <c r="R390" s="43">
        <v>0.6169</v>
      </c>
      <c r="S390" s="43">
        <v>0.63219999999999998</v>
      </c>
      <c r="T390" s="43">
        <v>0.56889999999999996</v>
      </c>
      <c r="U390" s="43">
        <v>0.6169</v>
      </c>
    </row>
    <row r="391" spans="1:21" ht="14.1" customHeight="1" x14ac:dyDescent="0.2">
      <c r="A391" s="40">
        <v>98901</v>
      </c>
      <c r="B391" s="40" t="s">
        <v>395</v>
      </c>
      <c r="C391" s="40" t="s">
        <v>1019</v>
      </c>
      <c r="D391" s="41">
        <v>45861.758113000004</v>
      </c>
      <c r="E391" s="42">
        <v>0</v>
      </c>
      <c r="F391" s="42">
        <v>335750683</v>
      </c>
      <c r="G391" s="42">
        <v>333136011</v>
      </c>
      <c r="H391" s="42">
        <v>360580834</v>
      </c>
      <c r="I391" s="43">
        <v>8.2400000000000001E-2</v>
      </c>
      <c r="J391" s="44">
        <v>0</v>
      </c>
      <c r="K391" s="44">
        <v>0</v>
      </c>
      <c r="L391" s="44">
        <v>0</v>
      </c>
      <c r="M391" s="43">
        <v>8.2400000000000001E-2</v>
      </c>
      <c r="N391" s="42">
        <v>0</v>
      </c>
      <c r="O391" s="42">
        <v>0</v>
      </c>
      <c r="P391" s="42">
        <v>363410911</v>
      </c>
      <c r="Q391" s="43">
        <v>0.6855</v>
      </c>
      <c r="R391" s="43">
        <v>0.64910000000000001</v>
      </c>
      <c r="S391" s="43">
        <v>0.63219999999999998</v>
      </c>
      <c r="T391" s="43">
        <v>0.56889999999999996</v>
      </c>
      <c r="U391" s="43">
        <v>0.63219999999999998</v>
      </c>
    </row>
    <row r="392" spans="1:21" ht="14.1" customHeight="1" x14ac:dyDescent="0.2">
      <c r="A392" s="40">
        <v>98903</v>
      </c>
      <c r="B392" s="40" t="s">
        <v>396</v>
      </c>
      <c r="C392" s="40" t="s">
        <v>1019</v>
      </c>
      <c r="D392" s="41">
        <v>45863.569468000002</v>
      </c>
      <c r="E392" s="42">
        <v>1032612</v>
      </c>
      <c r="F392" s="42">
        <v>150473598</v>
      </c>
      <c r="G392" s="42">
        <v>150237904</v>
      </c>
      <c r="H392" s="42">
        <v>152574992</v>
      </c>
      <c r="I392" s="43">
        <v>1.5599999999999999E-2</v>
      </c>
      <c r="J392" s="44">
        <v>0</v>
      </c>
      <c r="K392" s="44">
        <v>0</v>
      </c>
      <c r="L392" s="44">
        <v>0</v>
      </c>
      <c r="M392" s="43">
        <v>1.5599999999999999E-2</v>
      </c>
      <c r="N392" s="42">
        <v>461063</v>
      </c>
      <c r="O392" s="42">
        <v>-571549</v>
      </c>
      <c r="P392" s="42">
        <v>152226740</v>
      </c>
      <c r="Q392" s="43">
        <v>0.6855</v>
      </c>
      <c r="R392" s="43">
        <v>0.6855</v>
      </c>
      <c r="S392" s="43">
        <v>0.63219999999999998</v>
      </c>
      <c r="T392" s="43">
        <v>0.56889999999999996</v>
      </c>
      <c r="U392" s="43">
        <v>0.63219999999999998</v>
      </c>
    </row>
    <row r="393" spans="1:21" ht="14.1" customHeight="1" x14ac:dyDescent="0.2">
      <c r="A393" s="40">
        <v>98904</v>
      </c>
      <c r="B393" s="40" t="s">
        <v>397</v>
      </c>
      <c r="C393" s="40" t="s">
        <v>1019</v>
      </c>
      <c r="D393" s="41">
        <v>45868.763634000003</v>
      </c>
      <c r="E393" s="42">
        <v>0</v>
      </c>
      <c r="F393" s="42">
        <v>387587991</v>
      </c>
      <c r="G393" s="42">
        <v>398226352</v>
      </c>
      <c r="H393" s="42">
        <v>411515572</v>
      </c>
      <c r="I393" s="43">
        <v>3.3399999999999999E-2</v>
      </c>
      <c r="J393" s="44">
        <v>0</v>
      </c>
      <c r="K393" s="44">
        <v>0</v>
      </c>
      <c r="L393" s="44">
        <v>0</v>
      </c>
      <c r="M393" s="43">
        <v>3.3399999999999999E-2</v>
      </c>
      <c r="N393" s="42">
        <v>0</v>
      </c>
      <c r="O393" s="42">
        <v>0</v>
      </c>
      <c r="P393" s="42">
        <v>400522198</v>
      </c>
      <c r="Q393" s="43">
        <v>0.68489999999999995</v>
      </c>
      <c r="R393" s="43">
        <v>0.67930000000000001</v>
      </c>
      <c r="S393" s="43">
        <v>0.63219999999999998</v>
      </c>
      <c r="T393" s="43">
        <v>0.56889999999999996</v>
      </c>
      <c r="U393" s="43">
        <v>0.63219999999999998</v>
      </c>
    </row>
    <row r="394" spans="1:21" ht="14.1" customHeight="1" x14ac:dyDescent="0.2">
      <c r="A394" s="40">
        <v>99902</v>
      </c>
      <c r="B394" s="40" t="s">
        <v>398</v>
      </c>
      <c r="C394" s="40" t="s">
        <v>1019</v>
      </c>
      <c r="D394" s="41">
        <v>45869.770255000003</v>
      </c>
      <c r="E394" s="42">
        <v>0</v>
      </c>
      <c r="F394" s="42">
        <v>247335125</v>
      </c>
      <c r="G394" s="42">
        <v>247810288</v>
      </c>
      <c r="H394" s="42">
        <v>222916457</v>
      </c>
      <c r="I394" s="43">
        <v>-0.10050000000000001</v>
      </c>
      <c r="J394" s="44">
        <v>0</v>
      </c>
      <c r="K394" s="44">
        <v>0</v>
      </c>
      <c r="L394" s="44">
        <v>0</v>
      </c>
      <c r="M394" s="43">
        <v>-0.10050000000000001</v>
      </c>
      <c r="N394" s="42">
        <v>0</v>
      </c>
      <c r="O394" s="42">
        <v>0</v>
      </c>
      <c r="P394" s="42">
        <v>222489027</v>
      </c>
      <c r="Q394" s="43">
        <v>0.61919999999999997</v>
      </c>
      <c r="R394" s="43">
        <v>0.61919999999999997</v>
      </c>
      <c r="S394" s="43">
        <v>0.63219999999999998</v>
      </c>
      <c r="T394" s="43">
        <v>0.56889999999999996</v>
      </c>
      <c r="U394" s="43">
        <v>0.61919999999999997</v>
      </c>
    </row>
    <row r="395" spans="1:21" ht="14.1" customHeight="1" x14ac:dyDescent="0.2">
      <c r="A395" s="40">
        <v>99903</v>
      </c>
      <c r="B395" s="40" t="s">
        <v>399</v>
      </c>
      <c r="C395" s="40" t="s">
        <v>1019</v>
      </c>
      <c r="D395" s="41">
        <v>45867.821771000003</v>
      </c>
      <c r="E395" s="42">
        <v>0</v>
      </c>
      <c r="F395" s="42">
        <v>373570477</v>
      </c>
      <c r="G395" s="42">
        <v>373087765</v>
      </c>
      <c r="H395" s="42">
        <v>370384155</v>
      </c>
      <c r="I395" s="43">
        <v>-7.1999999999999998E-3</v>
      </c>
      <c r="J395" s="44">
        <v>0</v>
      </c>
      <c r="K395" s="44">
        <v>0</v>
      </c>
      <c r="L395" s="44">
        <v>0</v>
      </c>
      <c r="M395" s="43">
        <v>-7.1999999999999998E-3</v>
      </c>
      <c r="N395" s="42">
        <v>0</v>
      </c>
      <c r="O395" s="42">
        <v>0</v>
      </c>
      <c r="P395" s="42">
        <v>370863369</v>
      </c>
      <c r="Q395" s="43">
        <v>0.66739999999999999</v>
      </c>
      <c r="R395" s="43">
        <v>0.66739999999999999</v>
      </c>
      <c r="S395" s="43">
        <v>0.63219999999999998</v>
      </c>
      <c r="T395" s="43">
        <v>0.56889999999999996</v>
      </c>
      <c r="U395" s="43">
        <v>0.63219999999999998</v>
      </c>
    </row>
    <row r="396" spans="1:21" ht="14.1" customHeight="1" x14ac:dyDescent="0.2">
      <c r="A396" s="40">
        <v>100903</v>
      </c>
      <c r="B396" s="40" t="s">
        <v>400</v>
      </c>
      <c r="C396" s="40" t="s">
        <v>1019</v>
      </c>
      <c r="D396" s="41">
        <v>45870.514629999998</v>
      </c>
      <c r="E396" s="42">
        <v>24554940</v>
      </c>
      <c r="F396" s="42">
        <v>519243501</v>
      </c>
      <c r="G396" s="42">
        <v>534819449</v>
      </c>
      <c r="H396" s="42">
        <v>497468423</v>
      </c>
      <c r="I396" s="43">
        <v>-6.9800000000000001E-2</v>
      </c>
      <c r="J396" s="44">
        <v>0</v>
      </c>
      <c r="K396" s="44">
        <v>0</v>
      </c>
      <c r="L396" s="44">
        <v>0</v>
      </c>
      <c r="M396" s="43">
        <v>-6.9800000000000001E-2</v>
      </c>
      <c r="N396" s="42">
        <v>21123788</v>
      </c>
      <c r="O396" s="42">
        <v>-3431152</v>
      </c>
      <c r="P396" s="42">
        <v>481264007</v>
      </c>
      <c r="Q396" s="43">
        <v>0.64800000000000002</v>
      </c>
      <c r="R396" s="43">
        <v>0.64800000000000002</v>
      </c>
      <c r="S396" s="43">
        <v>0.63219999999999998</v>
      </c>
      <c r="T396" s="43">
        <v>0.56889999999999996</v>
      </c>
      <c r="U396" s="43">
        <v>0.63219999999999998</v>
      </c>
    </row>
    <row r="397" spans="1:21" ht="14.1" customHeight="1" x14ac:dyDescent="0.2">
      <c r="A397" s="40">
        <v>100904</v>
      </c>
      <c r="B397" s="40" t="s">
        <v>401</v>
      </c>
      <c r="C397" s="40" t="s">
        <v>1019</v>
      </c>
      <c r="D397" s="41">
        <v>45868.762974999998</v>
      </c>
      <c r="E397" s="42">
        <v>0</v>
      </c>
      <c r="F397" s="42">
        <v>1157008594</v>
      </c>
      <c r="G397" s="42">
        <v>1075755089</v>
      </c>
      <c r="H397" s="42">
        <v>1060993312</v>
      </c>
      <c r="I397" s="43">
        <v>-1.37E-2</v>
      </c>
      <c r="J397" s="44">
        <v>0</v>
      </c>
      <c r="K397" s="44">
        <v>0</v>
      </c>
      <c r="L397" s="44">
        <v>0</v>
      </c>
      <c r="M397" s="43">
        <v>-1.37E-2</v>
      </c>
      <c r="N397" s="42">
        <v>0</v>
      </c>
      <c r="O397" s="42">
        <v>0</v>
      </c>
      <c r="P397" s="42">
        <v>1141131836</v>
      </c>
      <c r="Q397" s="43">
        <v>0.65480000000000005</v>
      </c>
      <c r="R397" s="43">
        <v>0.65480000000000005</v>
      </c>
      <c r="S397" s="43">
        <v>0.63219999999999998</v>
      </c>
      <c r="T397" s="43">
        <v>0.56889999999999996</v>
      </c>
      <c r="U397" s="43">
        <v>0.63219999999999998</v>
      </c>
    </row>
    <row r="398" spans="1:21" ht="14.1" customHeight="1" x14ac:dyDescent="0.2">
      <c r="A398" s="40">
        <v>100905</v>
      </c>
      <c r="B398" s="40" t="s">
        <v>402</v>
      </c>
      <c r="C398" s="40" t="s">
        <v>1019</v>
      </c>
      <c r="D398" s="41">
        <v>45869.755995</v>
      </c>
      <c r="E398" s="42">
        <v>123107732</v>
      </c>
      <c r="F398" s="42">
        <v>1458419749</v>
      </c>
      <c r="G398" s="42">
        <v>1428017615</v>
      </c>
      <c r="H398" s="42">
        <v>1443867808</v>
      </c>
      <c r="I398" s="43">
        <v>1.11E-2</v>
      </c>
      <c r="J398" s="44">
        <v>0</v>
      </c>
      <c r="K398" s="44">
        <v>0</v>
      </c>
      <c r="L398" s="44">
        <v>0</v>
      </c>
      <c r="M398" s="43">
        <v>1.11E-2</v>
      </c>
      <c r="N398" s="42">
        <v>122396436</v>
      </c>
      <c r="O398" s="42">
        <v>-711296</v>
      </c>
      <c r="P398" s="42">
        <v>1472529666</v>
      </c>
      <c r="Q398" s="43">
        <v>0.6169</v>
      </c>
      <c r="R398" s="43">
        <v>0.6169</v>
      </c>
      <c r="S398" s="43">
        <v>0.63219999999999998</v>
      </c>
      <c r="T398" s="43">
        <v>0.56889999999999996</v>
      </c>
      <c r="U398" s="43">
        <v>0.6169</v>
      </c>
    </row>
    <row r="399" spans="1:21" ht="14.1" customHeight="1" x14ac:dyDescent="0.2">
      <c r="A399" s="40">
        <v>100907</v>
      </c>
      <c r="B399" s="40" t="s">
        <v>403</v>
      </c>
      <c r="C399" s="40" t="s">
        <v>1019</v>
      </c>
      <c r="D399" s="41">
        <v>45870.649468000003</v>
      </c>
      <c r="E399" s="42">
        <v>0</v>
      </c>
      <c r="F399" s="42">
        <v>1591908693</v>
      </c>
      <c r="G399" s="42">
        <v>1403062682</v>
      </c>
      <c r="H399" s="42">
        <v>1348230397</v>
      </c>
      <c r="I399" s="43">
        <v>-3.9100000000000003E-2</v>
      </c>
      <c r="J399" s="44">
        <v>0</v>
      </c>
      <c r="K399" s="44">
        <v>0</v>
      </c>
      <c r="L399" s="44">
        <v>0</v>
      </c>
      <c r="M399" s="43">
        <v>-3.9100000000000003E-2</v>
      </c>
      <c r="N399" s="42">
        <v>0</v>
      </c>
      <c r="O399" s="42">
        <v>0</v>
      </c>
      <c r="P399" s="42">
        <v>1529696226</v>
      </c>
      <c r="Q399" s="43">
        <v>0.61919999999999997</v>
      </c>
      <c r="R399" s="43">
        <v>0.61919999999999997</v>
      </c>
      <c r="S399" s="43">
        <v>0.63219999999999998</v>
      </c>
      <c r="T399" s="43">
        <v>0.56889999999999996</v>
      </c>
      <c r="U399" s="43">
        <v>0.61919999999999997</v>
      </c>
    </row>
    <row r="400" spans="1:21" ht="14.1" customHeight="1" x14ac:dyDescent="0.2">
      <c r="A400" s="40">
        <v>100908</v>
      </c>
      <c r="B400" s="40" t="s">
        <v>404</v>
      </c>
      <c r="C400" s="40" t="s">
        <v>1019</v>
      </c>
      <c r="D400" s="41">
        <v>45870.568923999999</v>
      </c>
      <c r="E400" s="42">
        <v>0</v>
      </c>
      <c r="F400" s="42">
        <v>319270148</v>
      </c>
      <c r="G400" s="42">
        <v>324462156</v>
      </c>
      <c r="H400" s="42">
        <v>332743587</v>
      </c>
      <c r="I400" s="43">
        <v>2.5499999999999998E-2</v>
      </c>
      <c r="J400" s="44">
        <v>0</v>
      </c>
      <c r="K400" s="44">
        <v>0</v>
      </c>
      <c r="L400" s="44">
        <v>0</v>
      </c>
      <c r="M400" s="43">
        <v>2.5499999999999998E-2</v>
      </c>
      <c r="N400" s="42">
        <v>0</v>
      </c>
      <c r="O400" s="42">
        <v>0</v>
      </c>
      <c r="P400" s="42">
        <v>327419060</v>
      </c>
      <c r="Q400" s="43">
        <v>0.67110000000000003</v>
      </c>
      <c r="R400" s="43">
        <v>0.67069999999999996</v>
      </c>
      <c r="S400" s="43">
        <v>0.63219999999999998</v>
      </c>
      <c r="T400" s="43">
        <v>0.56889999999999996</v>
      </c>
      <c r="U400" s="43">
        <v>0.63219999999999998</v>
      </c>
    </row>
    <row r="401" spans="1:21" ht="14.1" customHeight="1" x14ac:dyDescent="0.2">
      <c r="A401" s="40">
        <v>101902</v>
      </c>
      <c r="B401" s="40" t="s">
        <v>405</v>
      </c>
      <c r="C401" s="40" t="s">
        <v>1019</v>
      </c>
      <c r="D401" s="41">
        <v>45867.544027999997</v>
      </c>
      <c r="E401" s="42">
        <v>0</v>
      </c>
      <c r="F401" s="42">
        <v>29853823288</v>
      </c>
      <c r="G401" s="42">
        <v>31399587397</v>
      </c>
      <c r="H401" s="42">
        <v>31435133337</v>
      </c>
      <c r="I401" s="43">
        <v>1.1000000000000001E-3</v>
      </c>
      <c r="J401" s="44">
        <v>0</v>
      </c>
      <c r="K401" s="44">
        <v>0</v>
      </c>
      <c r="L401" s="44">
        <v>0</v>
      </c>
      <c r="M401" s="43">
        <v>1.1000000000000001E-3</v>
      </c>
      <c r="N401" s="42">
        <v>0</v>
      </c>
      <c r="O401" s="42">
        <v>0</v>
      </c>
      <c r="P401" s="42">
        <v>29887619344</v>
      </c>
      <c r="Q401" s="43">
        <v>0.6169</v>
      </c>
      <c r="R401" s="43">
        <v>0.6169</v>
      </c>
      <c r="S401" s="43">
        <v>0.63219999999999998</v>
      </c>
      <c r="T401" s="43">
        <v>0.56889999999999996</v>
      </c>
      <c r="U401" s="43">
        <v>0.6169</v>
      </c>
    </row>
    <row r="402" spans="1:21" ht="14.1" customHeight="1" x14ac:dyDescent="0.2">
      <c r="A402" s="40">
        <v>101903</v>
      </c>
      <c r="B402" s="40" t="s">
        <v>406</v>
      </c>
      <c r="C402" s="40" t="s">
        <v>1019</v>
      </c>
      <c r="D402" s="41">
        <v>45867.544224999998</v>
      </c>
      <c r="E402" s="42">
        <v>0</v>
      </c>
      <c r="F402" s="42">
        <v>19355111937</v>
      </c>
      <c r="G402" s="42">
        <v>20223399383</v>
      </c>
      <c r="H402" s="42">
        <v>18806843808</v>
      </c>
      <c r="I402" s="43">
        <v>-7.0000000000000007E-2</v>
      </c>
      <c r="J402" s="44">
        <v>0</v>
      </c>
      <c r="K402" s="44">
        <v>0</v>
      </c>
      <c r="L402" s="44">
        <v>0</v>
      </c>
      <c r="M402" s="43">
        <v>-7.0000000000000007E-2</v>
      </c>
      <c r="N402" s="42">
        <v>0</v>
      </c>
      <c r="O402" s="42">
        <v>0</v>
      </c>
      <c r="P402" s="42">
        <v>17999375881</v>
      </c>
      <c r="Q402" s="43">
        <v>0.67259999999999998</v>
      </c>
      <c r="R402" s="43">
        <v>0.67259999999999998</v>
      </c>
      <c r="S402" s="43">
        <v>0.63219999999999998</v>
      </c>
      <c r="T402" s="43">
        <v>0.56889999999999996</v>
      </c>
      <c r="U402" s="43">
        <v>0.63219999999999998</v>
      </c>
    </row>
    <row r="403" spans="1:21" ht="14.1" customHeight="1" x14ac:dyDescent="0.2">
      <c r="A403" s="40">
        <v>101905</v>
      </c>
      <c r="B403" s="40" t="s">
        <v>407</v>
      </c>
      <c r="C403" s="40" t="s">
        <v>1019</v>
      </c>
      <c r="D403" s="41">
        <v>45868.790197000002</v>
      </c>
      <c r="E403" s="42">
        <v>0</v>
      </c>
      <c r="F403" s="42">
        <v>4905132740</v>
      </c>
      <c r="G403" s="42">
        <v>4618068921</v>
      </c>
      <c r="H403" s="42">
        <v>4360125243</v>
      </c>
      <c r="I403" s="43">
        <v>-5.5899999999999998E-2</v>
      </c>
      <c r="J403" s="44">
        <v>0</v>
      </c>
      <c r="K403" s="44">
        <v>0</v>
      </c>
      <c r="L403" s="44">
        <v>0</v>
      </c>
      <c r="M403" s="43">
        <v>-5.5899999999999998E-2</v>
      </c>
      <c r="N403" s="42">
        <v>0</v>
      </c>
      <c r="O403" s="42">
        <v>0</v>
      </c>
      <c r="P403" s="42">
        <v>4631155023</v>
      </c>
      <c r="Q403" s="43">
        <v>0.62880000000000003</v>
      </c>
      <c r="R403" s="43">
        <v>0.62880000000000003</v>
      </c>
      <c r="S403" s="43">
        <v>0.63219999999999998</v>
      </c>
      <c r="T403" s="43">
        <v>0.56889999999999996</v>
      </c>
      <c r="U403" s="43">
        <v>0.62880000000000003</v>
      </c>
    </row>
    <row r="404" spans="1:21" ht="14.1" customHeight="1" x14ac:dyDescent="0.2">
      <c r="A404" s="40">
        <v>101906</v>
      </c>
      <c r="B404" s="40" t="s">
        <v>408</v>
      </c>
      <c r="C404" s="40" t="s">
        <v>1019</v>
      </c>
      <c r="D404" s="41">
        <v>45869.685162000002</v>
      </c>
      <c r="E404" s="42">
        <v>100000</v>
      </c>
      <c r="F404" s="42">
        <v>3090290514</v>
      </c>
      <c r="G404" s="42">
        <v>3324280922</v>
      </c>
      <c r="H404" s="42">
        <v>3469256598</v>
      </c>
      <c r="I404" s="43">
        <v>4.36E-2</v>
      </c>
      <c r="J404" s="44">
        <v>0</v>
      </c>
      <c r="K404" s="44">
        <v>0</v>
      </c>
      <c r="L404" s="44">
        <v>0</v>
      </c>
      <c r="M404" s="43">
        <v>4.36E-2</v>
      </c>
      <c r="N404" s="42">
        <v>100000</v>
      </c>
      <c r="O404" s="42">
        <v>0</v>
      </c>
      <c r="P404" s="42">
        <v>3225057241</v>
      </c>
      <c r="Q404" s="43">
        <v>0.6169</v>
      </c>
      <c r="R404" s="43">
        <v>0.60580000000000001</v>
      </c>
      <c r="S404" s="43">
        <v>0.63219999999999998</v>
      </c>
      <c r="T404" s="43">
        <v>0.56889999999999996</v>
      </c>
      <c r="U404" s="43">
        <v>0.60580000000000001</v>
      </c>
    </row>
    <row r="405" spans="1:21" ht="14.1" customHeight="1" x14ac:dyDescent="0.2">
      <c r="A405" s="40">
        <v>101907</v>
      </c>
      <c r="B405" s="40" t="s">
        <v>409</v>
      </c>
      <c r="C405" s="40" t="s">
        <v>1019</v>
      </c>
      <c r="D405" s="41">
        <v>45867.565359</v>
      </c>
      <c r="E405" s="42">
        <v>9158942894</v>
      </c>
      <c r="F405" s="42">
        <v>78697001716</v>
      </c>
      <c r="G405" s="42">
        <v>75095157362</v>
      </c>
      <c r="H405" s="42">
        <v>72886715731</v>
      </c>
      <c r="I405" s="43">
        <v>-2.9399999999999999E-2</v>
      </c>
      <c r="J405" s="44">
        <v>0</v>
      </c>
      <c r="K405" s="44">
        <v>0</v>
      </c>
      <c r="L405" s="44">
        <v>0</v>
      </c>
      <c r="M405" s="43">
        <v>-2.9399999999999999E-2</v>
      </c>
      <c r="N405" s="42">
        <v>9305276625</v>
      </c>
      <c r="O405" s="42">
        <v>146333731</v>
      </c>
      <c r="P405" s="42">
        <v>76798320170</v>
      </c>
      <c r="Q405" s="43">
        <v>0.6169</v>
      </c>
      <c r="R405" s="43">
        <v>0.6169</v>
      </c>
      <c r="S405" s="43">
        <v>0.63219999999999998</v>
      </c>
      <c r="T405" s="43">
        <v>0.56889999999999996</v>
      </c>
      <c r="U405" s="43">
        <v>0.6169</v>
      </c>
    </row>
    <row r="406" spans="1:21" ht="14.1" customHeight="1" x14ac:dyDescent="0.2">
      <c r="A406" s="40">
        <v>101908</v>
      </c>
      <c r="B406" s="40" t="s">
        <v>410</v>
      </c>
      <c r="C406" s="40" t="s">
        <v>1019</v>
      </c>
      <c r="D406" s="41">
        <v>45866.638414000001</v>
      </c>
      <c r="E406" s="42">
        <v>637888556</v>
      </c>
      <c r="F406" s="42">
        <v>13581600004</v>
      </c>
      <c r="G406" s="42">
        <v>12435203521</v>
      </c>
      <c r="H406" s="42">
        <v>12301603327</v>
      </c>
      <c r="I406" s="43">
        <v>-1.0699999999999999E-2</v>
      </c>
      <c r="J406" s="44">
        <v>0</v>
      </c>
      <c r="K406" s="44">
        <v>0</v>
      </c>
      <c r="L406" s="44">
        <v>0</v>
      </c>
      <c r="M406" s="43">
        <v>-1.0699999999999999E-2</v>
      </c>
      <c r="N406" s="42">
        <v>646816464</v>
      </c>
      <c r="O406" s="42">
        <v>8927908</v>
      </c>
      <c r="P406" s="42">
        <v>13451464457</v>
      </c>
      <c r="Q406" s="43">
        <v>0.64629999999999999</v>
      </c>
      <c r="R406" s="43">
        <v>0.64629999999999999</v>
      </c>
      <c r="S406" s="43">
        <v>0.63219999999999998</v>
      </c>
      <c r="T406" s="43">
        <v>0.56889999999999996</v>
      </c>
      <c r="U406" s="43">
        <v>0.63219999999999998</v>
      </c>
    </row>
    <row r="407" spans="1:21" ht="14.1" customHeight="1" x14ac:dyDescent="0.2">
      <c r="A407" s="40">
        <v>101910</v>
      </c>
      <c r="B407" s="40" t="s">
        <v>411</v>
      </c>
      <c r="C407" s="40" t="s">
        <v>1019</v>
      </c>
      <c r="D407" s="41">
        <v>45867.566609000001</v>
      </c>
      <c r="E407" s="42">
        <v>418109470</v>
      </c>
      <c r="F407" s="42">
        <v>12646827667</v>
      </c>
      <c r="G407" s="42">
        <v>12022035555</v>
      </c>
      <c r="H407" s="42">
        <v>11554203521</v>
      </c>
      <c r="I407" s="43">
        <v>-3.8899999999999997E-2</v>
      </c>
      <c r="J407" s="44">
        <v>0</v>
      </c>
      <c r="K407" s="44">
        <v>0</v>
      </c>
      <c r="L407" s="44">
        <v>0</v>
      </c>
      <c r="M407" s="43">
        <v>-3.8899999999999997E-2</v>
      </c>
      <c r="N407" s="42">
        <v>424998081</v>
      </c>
      <c r="O407" s="42">
        <v>6888611</v>
      </c>
      <c r="P407" s="42">
        <v>12177841283</v>
      </c>
      <c r="Q407" s="43">
        <v>0.62590000000000001</v>
      </c>
      <c r="R407" s="43">
        <v>0.62590000000000001</v>
      </c>
      <c r="S407" s="43">
        <v>0.63219999999999998</v>
      </c>
      <c r="T407" s="43">
        <v>0.56889999999999996</v>
      </c>
      <c r="U407" s="43">
        <v>0.62590000000000001</v>
      </c>
    </row>
    <row r="408" spans="1:21" ht="14.1" customHeight="1" x14ac:dyDescent="0.2">
      <c r="A408" s="40">
        <v>101911</v>
      </c>
      <c r="B408" s="40" t="s">
        <v>412</v>
      </c>
      <c r="C408" s="40" t="s">
        <v>1019</v>
      </c>
      <c r="D408" s="41">
        <v>45869.753541999999</v>
      </c>
      <c r="E408" s="42">
        <v>452272908</v>
      </c>
      <c r="F408" s="42">
        <v>18722547647</v>
      </c>
      <c r="G408" s="42">
        <v>18304448345</v>
      </c>
      <c r="H408" s="42">
        <v>18890322229</v>
      </c>
      <c r="I408" s="43">
        <v>3.2000000000000001E-2</v>
      </c>
      <c r="J408" s="44">
        <v>0</v>
      </c>
      <c r="K408" s="44">
        <v>0</v>
      </c>
      <c r="L408" s="44">
        <v>0</v>
      </c>
      <c r="M408" s="43">
        <v>3.2000000000000001E-2</v>
      </c>
      <c r="N408" s="42">
        <v>410919759</v>
      </c>
      <c r="O408" s="42">
        <v>-41353149</v>
      </c>
      <c r="P408" s="42">
        <v>19265974581</v>
      </c>
      <c r="Q408" s="43">
        <v>0.61919999999999997</v>
      </c>
      <c r="R408" s="43">
        <v>0.61670000000000003</v>
      </c>
      <c r="S408" s="43">
        <v>0.63219999999999998</v>
      </c>
      <c r="T408" s="43">
        <v>0.56889999999999996</v>
      </c>
      <c r="U408" s="43">
        <v>0.61670000000000003</v>
      </c>
    </row>
    <row r="409" spans="1:21" ht="14.1" customHeight="1" x14ac:dyDescent="0.2">
      <c r="A409" s="40">
        <v>101912</v>
      </c>
      <c r="B409" s="40" t="s">
        <v>413</v>
      </c>
      <c r="C409" s="40" t="s">
        <v>1089</v>
      </c>
      <c r="D409" s="45" t="s">
        <v>1090</v>
      </c>
      <c r="E409" s="42">
        <v>20941756890</v>
      </c>
      <c r="F409" s="42">
        <v>238424886169</v>
      </c>
      <c r="G409" s="42">
        <v>237948974783</v>
      </c>
      <c r="H409" s="42">
        <v>235562404909</v>
      </c>
      <c r="I409" s="43">
        <v>-0.01</v>
      </c>
      <c r="J409" s="44">
        <v>0</v>
      </c>
      <c r="K409" s="44">
        <v>164525000</v>
      </c>
      <c r="L409" s="44">
        <v>164525000</v>
      </c>
      <c r="M409" s="43">
        <v>-1.0699999999999999E-2</v>
      </c>
      <c r="N409" s="42">
        <v>21207820705</v>
      </c>
      <c r="O409" s="42">
        <v>266063815</v>
      </c>
      <c r="P409" s="42">
        <v>236509647522</v>
      </c>
      <c r="Q409" s="43">
        <v>0.65159999999999996</v>
      </c>
      <c r="R409" s="43">
        <v>0.65159999999999996</v>
      </c>
      <c r="S409" s="43">
        <v>0.63219999999999998</v>
      </c>
      <c r="T409" s="43">
        <v>0.56889999999999996</v>
      </c>
      <c r="U409" s="43">
        <v>0.63219999999999998</v>
      </c>
    </row>
    <row r="410" spans="1:21" ht="14.1" customHeight="1" x14ac:dyDescent="0.2">
      <c r="A410" s="40">
        <v>101913</v>
      </c>
      <c r="B410" s="40" t="s">
        <v>414</v>
      </c>
      <c r="C410" s="40" t="s">
        <v>1019</v>
      </c>
      <c r="D410" s="41">
        <v>45869.602141000003</v>
      </c>
      <c r="E410" s="42">
        <v>0</v>
      </c>
      <c r="F410" s="42">
        <v>21076843923</v>
      </c>
      <c r="G410" s="42">
        <v>23895894805</v>
      </c>
      <c r="H410" s="42">
        <v>22062082883</v>
      </c>
      <c r="I410" s="43">
        <v>-7.6700000000000004E-2</v>
      </c>
      <c r="J410" s="44">
        <v>0</v>
      </c>
      <c r="K410" s="44">
        <v>0</v>
      </c>
      <c r="L410" s="44">
        <v>0</v>
      </c>
      <c r="M410" s="43">
        <v>-7.6700000000000004E-2</v>
      </c>
      <c r="N410" s="42">
        <v>0</v>
      </c>
      <c r="O410" s="42">
        <v>0</v>
      </c>
      <c r="P410" s="42">
        <v>19459370797</v>
      </c>
      <c r="Q410" s="43">
        <v>0.6169</v>
      </c>
      <c r="R410" s="43">
        <v>0.6169</v>
      </c>
      <c r="S410" s="43">
        <v>0.63219999999999998</v>
      </c>
      <c r="T410" s="43">
        <v>0.56889999999999996</v>
      </c>
      <c r="U410" s="43">
        <v>0.6169</v>
      </c>
    </row>
    <row r="411" spans="1:21" ht="14.1" customHeight="1" x14ac:dyDescent="0.2">
      <c r="A411" s="40">
        <v>101914</v>
      </c>
      <c r="B411" s="40" t="s">
        <v>415</v>
      </c>
      <c r="C411" s="40" t="s">
        <v>1019</v>
      </c>
      <c r="D411" s="41">
        <v>45868.625116000003</v>
      </c>
      <c r="E411" s="42">
        <v>0</v>
      </c>
      <c r="F411" s="42">
        <v>59434546549</v>
      </c>
      <c r="G411" s="42">
        <v>62046544867</v>
      </c>
      <c r="H411" s="42">
        <v>60762890232</v>
      </c>
      <c r="I411" s="43">
        <v>-2.07E-2</v>
      </c>
      <c r="J411" s="44">
        <v>0</v>
      </c>
      <c r="K411" s="44">
        <v>0</v>
      </c>
      <c r="L411" s="44">
        <v>0</v>
      </c>
      <c r="M411" s="43">
        <v>-2.07E-2</v>
      </c>
      <c r="N411" s="42">
        <v>0</v>
      </c>
      <c r="O411" s="42">
        <v>0</v>
      </c>
      <c r="P411" s="42">
        <v>58204930439</v>
      </c>
      <c r="Q411" s="43">
        <v>0.6169</v>
      </c>
      <c r="R411" s="43">
        <v>0.6169</v>
      </c>
      <c r="S411" s="43">
        <v>0.63219999999999998</v>
      </c>
      <c r="T411" s="43">
        <v>0.56889999999999996</v>
      </c>
      <c r="U411" s="43">
        <v>0.6169</v>
      </c>
    </row>
    <row r="412" spans="1:21" ht="14.1" customHeight="1" x14ac:dyDescent="0.2">
      <c r="A412" s="40">
        <v>101915</v>
      </c>
      <c r="B412" s="40" t="s">
        <v>416</v>
      </c>
      <c r="C412" s="40" t="s">
        <v>1019</v>
      </c>
      <c r="D412" s="41">
        <v>45866.680891000004</v>
      </c>
      <c r="E412" s="42">
        <v>33288</v>
      </c>
      <c r="F412" s="42">
        <v>28175807347</v>
      </c>
      <c r="G412" s="42">
        <v>30244786554</v>
      </c>
      <c r="H412" s="42">
        <v>28486484664</v>
      </c>
      <c r="I412" s="43">
        <v>-5.8099999999999999E-2</v>
      </c>
      <c r="J412" s="44">
        <v>0</v>
      </c>
      <c r="K412" s="44">
        <v>0</v>
      </c>
      <c r="L412" s="44">
        <v>0</v>
      </c>
      <c r="M412" s="43">
        <v>-5.8099999999999999E-2</v>
      </c>
      <c r="N412" s="42">
        <v>33288</v>
      </c>
      <c r="O412" s="42">
        <v>0</v>
      </c>
      <c r="P412" s="42">
        <v>26537788950</v>
      </c>
      <c r="Q412" s="43">
        <v>0.6169</v>
      </c>
      <c r="R412" s="43">
        <v>0.6169</v>
      </c>
      <c r="S412" s="43">
        <v>0.63219999999999998</v>
      </c>
      <c r="T412" s="43">
        <v>0.56889999999999996</v>
      </c>
      <c r="U412" s="43">
        <v>0.6169</v>
      </c>
    </row>
    <row r="413" spans="1:21" ht="14.1" customHeight="1" x14ac:dyDescent="0.2">
      <c r="A413" s="40">
        <v>101916</v>
      </c>
      <c r="B413" s="40" t="s">
        <v>417</v>
      </c>
      <c r="C413" s="40" t="s">
        <v>1019</v>
      </c>
      <c r="D413" s="41">
        <v>45868.617928</v>
      </c>
      <c r="E413" s="42">
        <v>605001962</v>
      </c>
      <c r="F413" s="42">
        <v>14729433391</v>
      </c>
      <c r="G413" s="42">
        <v>15004159805</v>
      </c>
      <c r="H413" s="42">
        <v>15380339264</v>
      </c>
      <c r="I413" s="43">
        <v>2.5100000000000001E-2</v>
      </c>
      <c r="J413" s="44">
        <v>0</v>
      </c>
      <c r="K413" s="44">
        <v>0</v>
      </c>
      <c r="L413" s="44">
        <v>0</v>
      </c>
      <c r="M413" s="43">
        <v>2.5100000000000001E-2</v>
      </c>
      <c r="N413" s="42">
        <v>614504433</v>
      </c>
      <c r="O413" s="42">
        <v>9502471</v>
      </c>
      <c r="P413" s="42">
        <v>15093059055</v>
      </c>
      <c r="Q413" s="43">
        <v>0.64200000000000002</v>
      </c>
      <c r="R413" s="43">
        <v>0.64200000000000002</v>
      </c>
      <c r="S413" s="43">
        <v>0.63219999999999998</v>
      </c>
      <c r="T413" s="43">
        <v>0.56889999999999996</v>
      </c>
      <c r="U413" s="43">
        <v>0.63219999999999998</v>
      </c>
    </row>
    <row r="414" spans="1:21" ht="14.1" customHeight="1" x14ac:dyDescent="0.2">
      <c r="A414" s="40">
        <v>101917</v>
      </c>
      <c r="B414" s="40" t="s">
        <v>418</v>
      </c>
      <c r="C414" s="40" t="s">
        <v>1019</v>
      </c>
      <c r="D414" s="41">
        <v>45869.789305999999</v>
      </c>
      <c r="E414" s="42">
        <v>826686202</v>
      </c>
      <c r="F414" s="42">
        <v>20987140703</v>
      </c>
      <c r="G414" s="42">
        <v>20591073100</v>
      </c>
      <c r="H414" s="42">
        <v>19117881919</v>
      </c>
      <c r="I414" s="43">
        <v>-7.1499999999999994E-2</v>
      </c>
      <c r="J414" s="44">
        <v>0</v>
      </c>
      <c r="K414" s="44">
        <v>0</v>
      </c>
      <c r="L414" s="44">
        <v>0</v>
      </c>
      <c r="M414" s="43">
        <v>-7.1499999999999994E-2</v>
      </c>
      <c r="N414" s="42">
        <v>839394332</v>
      </c>
      <c r="O414" s="42">
        <v>12708130</v>
      </c>
      <c r="P414" s="42">
        <v>19557466319</v>
      </c>
      <c r="Q414" s="43">
        <v>0.64039999999999997</v>
      </c>
      <c r="R414" s="43">
        <v>0.64039999999999997</v>
      </c>
      <c r="S414" s="43">
        <v>0.63219999999999998</v>
      </c>
      <c r="T414" s="43">
        <v>0.56889999999999996</v>
      </c>
      <c r="U414" s="43">
        <v>0.63219999999999998</v>
      </c>
    </row>
    <row r="415" spans="1:21" ht="14.1" customHeight="1" x14ac:dyDescent="0.2">
      <c r="A415" s="40">
        <v>101919</v>
      </c>
      <c r="B415" s="40" t="s">
        <v>419</v>
      </c>
      <c r="C415" s="40" t="s">
        <v>1019</v>
      </c>
      <c r="D415" s="41">
        <v>45869.810382000003</v>
      </c>
      <c r="E415" s="42">
        <v>0</v>
      </c>
      <c r="F415" s="42">
        <v>19426145644</v>
      </c>
      <c r="G415" s="42">
        <v>20326237964</v>
      </c>
      <c r="H415" s="42">
        <v>19217999908</v>
      </c>
      <c r="I415" s="43">
        <v>-5.45E-2</v>
      </c>
      <c r="J415" s="44">
        <v>0</v>
      </c>
      <c r="K415" s="44">
        <v>0</v>
      </c>
      <c r="L415" s="44">
        <v>0</v>
      </c>
      <c r="M415" s="43">
        <v>-5.45E-2</v>
      </c>
      <c r="N415" s="42">
        <v>0</v>
      </c>
      <c r="O415" s="42">
        <v>0</v>
      </c>
      <c r="P415" s="42">
        <v>18366982905</v>
      </c>
      <c r="Q415" s="43">
        <v>0.6169</v>
      </c>
      <c r="R415" s="43">
        <v>0.6169</v>
      </c>
      <c r="S415" s="43">
        <v>0.63219999999999998</v>
      </c>
      <c r="T415" s="43">
        <v>0.56889999999999996</v>
      </c>
      <c r="U415" s="43">
        <v>0.6169</v>
      </c>
    </row>
    <row r="416" spans="1:21" ht="14.1" customHeight="1" x14ac:dyDescent="0.2">
      <c r="A416" s="40">
        <v>101920</v>
      </c>
      <c r="B416" s="40" t="s">
        <v>420</v>
      </c>
      <c r="C416" s="40" t="s">
        <v>1019</v>
      </c>
      <c r="D416" s="41">
        <v>45868.749027999998</v>
      </c>
      <c r="E416" s="42">
        <v>5928170492</v>
      </c>
      <c r="F416" s="42">
        <v>44078987480</v>
      </c>
      <c r="G416" s="42">
        <v>43179002293</v>
      </c>
      <c r="H416" s="42">
        <v>43857818059</v>
      </c>
      <c r="I416" s="43">
        <v>1.5699999999999999E-2</v>
      </c>
      <c r="J416" s="44">
        <v>0</v>
      </c>
      <c r="K416" s="44">
        <v>0</v>
      </c>
      <c r="L416" s="44">
        <v>0</v>
      </c>
      <c r="M416" s="43">
        <v>1.5699999999999999E-2</v>
      </c>
      <c r="N416" s="42">
        <v>5984540183</v>
      </c>
      <c r="O416" s="42">
        <v>56369691</v>
      </c>
      <c r="P416" s="42">
        <v>44735124991</v>
      </c>
      <c r="Q416" s="43">
        <v>0.6855</v>
      </c>
      <c r="R416" s="43">
        <v>0.6855</v>
      </c>
      <c r="S416" s="43">
        <v>0.63219999999999998</v>
      </c>
      <c r="T416" s="43">
        <v>0.56889999999999996</v>
      </c>
      <c r="U416" s="43">
        <v>0.63219999999999998</v>
      </c>
    </row>
    <row r="417" spans="1:21" ht="14.1" customHeight="1" x14ac:dyDescent="0.2">
      <c r="A417" s="40">
        <v>101921</v>
      </c>
      <c r="B417" s="40" t="s">
        <v>421</v>
      </c>
      <c r="C417" s="40" t="s">
        <v>1019</v>
      </c>
      <c r="D417" s="41">
        <v>45869.810855999996</v>
      </c>
      <c r="E417" s="42">
        <v>0</v>
      </c>
      <c r="F417" s="42">
        <v>17247602728</v>
      </c>
      <c r="G417" s="42">
        <v>18183881942</v>
      </c>
      <c r="H417" s="42">
        <v>18477004652</v>
      </c>
      <c r="I417" s="43">
        <v>1.61E-2</v>
      </c>
      <c r="J417" s="44">
        <v>0</v>
      </c>
      <c r="K417" s="44">
        <v>0</v>
      </c>
      <c r="L417" s="44">
        <v>0</v>
      </c>
      <c r="M417" s="43">
        <v>1.61E-2</v>
      </c>
      <c r="N417" s="42">
        <v>0</v>
      </c>
      <c r="O417" s="42">
        <v>0</v>
      </c>
      <c r="P417" s="42">
        <v>17525632693</v>
      </c>
      <c r="Q417" s="43">
        <v>0.6169</v>
      </c>
      <c r="R417" s="43">
        <v>0.6169</v>
      </c>
      <c r="S417" s="43">
        <v>0.63219999999999998</v>
      </c>
      <c r="T417" s="43">
        <v>0.56889999999999996</v>
      </c>
      <c r="U417" s="43">
        <v>0.6169</v>
      </c>
    </row>
    <row r="418" spans="1:21" ht="14.1" customHeight="1" x14ac:dyDescent="0.2">
      <c r="A418" s="40">
        <v>101924</v>
      </c>
      <c r="B418" s="40" t="s">
        <v>422</v>
      </c>
      <c r="C418" s="40" t="s">
        <v>1019</v>
      </c>
      <c r="D418" s="41">
        <v>45867.570718000003</v>
      </c>
      <c r="E418" s="42">
        <v>318404830</v>
      </c>
      <c r="F418" s="42">
        <v>7391341169</v>
      </c>
      <c r="G418" s="42">
        <v>7608027002</v>
      </c>
      <c r="H418" s="42">
        <v>7460000725</v>
      </c>
      <c r="I418" s="43">
        <v>-1.95E-2</v>
      </c>
      <c r="J418" s="44">
        <v>156788000</v>
      </c>
      <c r="K418" s="44">
        <v>0</v>
      </c>
      <c r="L418" s="44">
        <v>156788000</v>
      </c>
      <c r="M418" s="43">
        <v>-3.9300000000000002E-2</v>
      </c>
      <c r="N418" s="42">
        <v>326058812</v>
      </c>
      <c r="O418" s="42">
        <v>7653982</v>
      </c>
      <c r="P418" s="42">
        <v>7261379915</v>
      </c>
      <c r="Q418" s="43">
        <v>0.6169</v>
      </c>
      <c r="R418" s="43">
        <v>0.6169</v>
      </c>
      <c r="S418" s="43">
        <v>0.63219999999999998</v>
      </c>
      <c r="T418" s="43">
        <v>0.56889999999999996</v>
      </c>
      <c r="U418" s="43">
        <v>0.6169</v>
      </c>
    </row>
    <row r="419" spans="1:21" ht="14.1" customHeight="1" x14ac:dyDescent="0.2">
      <c r="A419" s="40">
        <v>101925</v>
      </c>
      <c r="B419" s="40" t="s">
        <v>423</v>
      </c>
      <c r="C419" s="40" t="s">
        <v>1019</v>
      </c>
      <c r="D419" s="41">
        <v>45870.388287000002</v>
      </c>
      <c r="E419" s="42">
        <v>0</v>
      </c>
      <c r="F419" s="42">
        <v>1866825598</v>
      </c>
      <c r="G419" s="42">
        <v>2034072868</v>
      </c>
      <c r="H419" s="42">
        <v>2010094299</v>
      </c>
      <c r="I419" s="43">
        <v>-1.18E-2</v>
      </c>
      <c r="J419" s="44">
        <v>0</v>
      </c>
      <c r="K419" s="44">
        <v>0</v>
      </c>
      <c r="L419" s="44">
        <v>0</v>
      </c>
      <c r="M419" s="43">
        <v>-1.18E-2</v>
      </c>
      <c r="N419" s="42">
        <v>0</v>
      </c>
      <c r="O419" s="42">
        <v>0</v>
      </c>
      <c r="P419" s="42">
        <v>1844818615</v>
      </c>
      <c r="Q419" s="43">
        <v>0.6169</v>
      </c>
      <c r="R419" s="43">
        <v>0.6169</v>
      </c>
      <c r="S419" s="43">
        <v>0.63219999999999998</v>
      </c>
      <c r="T419" s="43">
        <v>0.56889999999999996</v>
      </c>
      <c r="U419" s="43">
        <v>0.6169</v>
      </c>
    </row>
    <row r="420" spans="1:21" ht="14.1" customHeight="1" x14ac:dyDescent="0.2">
      <c r="A420" s="40">
        <v>102901</v>
      </c>
      <c r="B420" s="40" t="s">
        <v>424</v>
      </c>
      <c r="C420" s="40" t="s">
        <v>1019</v>
      </c>
      <c r="D420" s="41">
        <v>45868.530417000002</v>
      </c>
      <c r="E420" s="42">
        <v>21225056</v>
      </c>
      <c r="F420" s="42">
        <v>282109900</v>
      </c>
      <c r="G420" s="42">
        <v>294971656</v>
      </c>
      <c r="H420" s="42">
        <v>393013147</v>
      </c>
      <c r="I420" s="43">
        <v>0.33239999999999997</v>
      </c>
      <c r="J420" s="44">
        <v>0</v>
      </c>
      <c r="K420" s="44">
        <v>0</v>
      </c>
      <c r="L420" s="44">
        <v>0</v>
      </c>
      <c r="M420" s="43">
        <v>0.33239999999999997</v>
      </c>
      <c r="N420" s="42">
        <v>23058663</v>
      </c>
      <c r="O420" s="42">
        <v>1833607</v>
      </c>
      <c r="P420" s="42">
        <v>370655361</v>
      </c>
      <c r="Q420" s="43">
        <v>0.61919999999999997</v>
      </c>
      <c r="R420" s="43">
        <v>0.48299999999999998</v>
      </c>
      <c r="S420" s="43">
        <v>0.63219999999999998</v>
      </c>
      <c r="T420" s="43">
        <v>0.56889999999999996</v>
      </c>
      <c r="U420" s="43">
        <v>0.56889999999999996</v>
      </c>
    </row>
    <row r="421" spans="1:21" ht="14.1" customHeight="1" x14ac:dyDescent="0.2">
      <c r="A421" s="40">
        <v>102902</v>
      </c>
      <c r="B421" s="40" t="s">
        <v>425</v>
      </c>
      <c r="C421" s="40" t="s">
        <v>1019</v>
      </c>
      <c r="D421" s="41">
        <v>45869.757141000002</v>
      </c>
      <c r="E421" s="42">
        <v>228761310</v>
      </c>
      <c r="F421" s="42">
        <v>3009313803</v>
      </c>
      <c r="G421" s="42">
        <v>3046333671</v>
      </c>
      <c r="H421" s="42">
        <v>3140781914</v>
      </c>
      <c r="I421" s="43">
        <v>3.1E-2</v>
      </c>
      <c r="J421" s="44">
        <v>0</v>
      </c>
      <c r="K421" s="44">
        <v>0</v>
      </c>
      <c r="L421" s="44">
        <v>0</v>
      </c>
      <c r="M421" s="43">
        <v>3.1E-2</v>
      </c>
      <c r="N421" s="42">
        <v>252060565</v>
      </c>
      <c r="O421" s="42">
        <v>23299255</v>
      </c>
      <c r="P421" s="42">
        <v>3118821046</v>
      </c>
      <c r="Q421" s="43">
        <v>0.61919999999999997</v>
      </c>
      <c r="R421" s="43">
        <v>0.61229999999999996</v>
      </c>
      <c r="S421" s="43">
        <v>0.63219999999999998</v>
      </c>
      <c r="T421" s="43">
        <v>0.56889999999999996</v>
      </c>
      <c r="U421" s="43">
        <v>0.61229999999999996</v>
      </c>
    </row>
    <row r="422" spans="1:21" ht="14.1" customHeight="1" x14ac:dyDescent="0.2">
      <c r="A422" s="40">
        <v>102903</v>
      </c>
      <c r="B422" s="40" t="s">
        <v>426</v>
      </c>
      <c r="C422" s="40" t="s">
        <v>1019</v>
      </c>
      <c r="D422" s="41">
        <v>45866.719641000003</v>
      </c>
      <c r="E422" s="42">
        <v>25410740</v>
      </c>
      <c r="F422" s="42">
        <v>705646151</v>
      </c>
      <c r="G422" s="42">
        <v>711423830</v>
      </c>
      <c r="H422" s="42">
        <v>786528986</v>
      </c>
      <c r="I422" s="43">
        <v>0.1056</v>
      </c>
      <c r="J422" s="44">
        <v>0</v>
      </c>
      <c r="K422" s="44">
        <v>0</v>
      </c>
      <c r="L422" s="44">
        <v>0</v>
      </c>
      <c r="M422" s="43">
        <v>0.1056</v>
      </c>
      <c r="N422" s="42">
        <v>27626825</v>
      </c>
      <c r="O422" s="42">
        <v>2216085</v>
      </c>
      <c r="P422" s="42">
        <v>779674824</v>
      </c>
      <c r="Q422" s="43">
        <v>0.61919999999999997</v>
      </c>
      <c r="R422" s="43">
        <v>0.57440000000000002</v>
      </c>
      <c r="S422" s="43">
        <v>0.63219999999999998</v>
      </c>
      <c r="T422" s="43">
        <v>0.56889999999999996</v>
      </c>
      <c r="U422" s="43">
        <v>0.57440000000000002</v>
      </c>
    </row>
    <row r="423" spans="1:21" ht="14.1" customHeight="1" x14ac:dyDescent="0.2">
      <c r="A423" s="40">
        <v>102904</v>
      </c>
      <c r="B423" s="40" t="s">
        <v>427</v>
      </c>
      <c r="C423" s="40" t="s">
        <v>1019</v>
      </c>
      <c r="D423" s="41">
        <v>45863.665752000001</v>
      </c>
      <c r="E423" s="42">
        <v>320667118</v>
      </c>
      <c r="F423" s="42">
        <v>3510799648</v>
      </c>
      <c r="G423" s="42">
        <v>3377992810</v>
      </c>
      <c r="H423" s="42">
        <v>3316691283</v>
      </c>
      <c r="I423" s="43">
        <v>-1.8100000000000002E-2</v>
      </c>
      <c r="J423" s="44">
        <v>0</v>
      </c>
      <c r="K423" s="44">
        <v>0</v>
      </c>
      <c r="L423" s="44">
        <v>0</v>
      </c>
      <c r="M423" s="43">
        <v>-1.8100000000000002E-2</v>
      </c>
      <c r="N423" s="42">
        <v>343733999</v>
      </c>
      <c r="O423" s="42">
        <v>23066881</v>
      </c>
      <c r="P423" s="42">
        <v>3475974163</v>
      </c>
      <c r="Q423" s="43">
        <v>0.63319999999999999</v>
      </c>
      <c r="R423" s="43">
        <v>0.63319999999999999</v>
      </c>
      <c r="S423" s="43">
        <v>0.63219999999999998</v>
      </c>
      <c r="T423" s="43">
        <v>0.56889999999999996</v>
      </c>
      <c r="U423" s="43">
        <v>0.63219999999999998</v>
      </c>
    </row>
    <row r="424" spans="1:21" ht="14.1" customHeight="1" x14ac:dyDescent="0.2">
      <c r="A424" s="40">
        <v>102905</v>
      </c>
      <c r="B424" s="40" t="s">
        <v>428</v>
      </c>
      <c r="C424" s="40" t="s">
        <v>1019</v>
      </c>
      <c r="D424" s="41">
        <v>45867.625741000003</v>
      </c>
      <c r="E424" s="42">
        <v>34961228</v>
      </c>
      <c r="F424" s="42">
        <v>234657349</v>
      </c>
      <c r="G424" s="42">
        <v>224534491</v>
      </c>
      <c r="H424" s="42">
        <v>225988655</v>
      </c>
      <c r="I424" s="43">
        <v>6.4999999999999997E-3</v>
      </c>
      <c r="J424" s="44">
        <v>0</v>
      </c>
      <c r="K424" s="44">
        <v>0</v>
      </c>
      <c r="L424" s="44">
        <v>0</v>
      </c>
      <c r="M424" s="43">
        <v>6.4999999999999997E-3</v>
      </c>
      <c r="N424" s="42">
        <v>36953026</v>
      </c>
      <c r="O424" s="42">
        <v>1991798</v>
      </c>
      <c r="P424" s="42">
        <v>237942449</v>
      </c>
      <c r="Q424" s="43">
        <v>0.61919999999999997</v>
      </c>
      <c r="R424" s="43">
        <v>0.61919999999999997</v>
      </c>
      <c r="S424" s="43">
        <v>0.63219999999999998</v>
      </c>
      <c r="T424" s="43">
        <v>0.56889999999999996</v>
      </c>
      <c r="U424" s="43">
        <v>0.61919999999999997</v>
      </c>
    </row>
    <row r="425" spans="1:21" ht="14.1" customHeight="1" x14ac:dyDescent="0.2">
      <c r="A425" s="40">
        <v>102906</v>
      </c>
      <c r="B425" s="40" t="s">
        <v>429</v>
      </c>
      <c r="C425" s="40" t="s">
        <v>1019</v>
      </c>
      <c r="D425" s="41">
        <v>45869.755022999998</v>
      </c>
      <c r="E425" s="42">
        <v>39892554</v>
      </c>
      <c r="F425" s="42">
        <v>1326628984</v>
      </c>
      <c r="G425" s="42">
        <v>1312323342</v>
      </c>
      <c r="H425" s="42">
        <v>1327180718</v>
      </c>
      <c r="I425" s="43">
        <v>1.1299999999999999E-2</v>
      </c>
      <c r="J425" s="44">
        <v>0</v>
      </c>
      <c r="K425" s="44">
        <v>0</v>
      </c>
      <c r="L425" s="44">
        <v>0</v>
      </c>
      <c r="M425" s="43">
        <v>1.1299999999999999E-2</v>
      </c>
      <c r="N425" s="42">
        <v>32376267</v>
      </c>
      <c r="O425" s="42">
        <v>-7516287</v>
      </c>
      <c r="P425" s="42">
        <v>1333680393</v>
      </c>
      <c r="Q425" s="43">
        <v>0.61919999999999997</v>
      </c>
      <c r="R425" s="43">
        <v>0.61919999999999997</v>
      </c>
      <c r="S425" s="43">
        <v>0.63219999999999998</v>
      </c>
      <c r="T425" s="43">
        <v>0.56889999999999996</v>
      </c>
      <c r="U425" s="43">
        <v>0.61919999999999997</v>
      </c>
    </row>
    <row r="426" spans="1:21" ht="14.1" customHeight="1" x14ac:dyDescent="0.2">
      <c r="A426" s="40">
        <v>103901</v>
      </c>
      <c r="B426" s="40" t="s">
        <v>430</v>
      </c>
      <c r="C426" s="40" t="s">
        <v>1019</v>
      </c>
      <c r="D426" s="41">
        <v>45868.556388999998</v>
      </c>
      <c r="E426" s="42">
        <v>0</v>
      </c>
      <c r="F426" s="42">
        <v>192327898</v>
      </c>
      <c r="G426" s="42">
        <v>192717663</v>
      </c>
      <c r="H426" s="42">
        <v>183990075</v>
      </c>
      <c r="I426" s="43">
        <v>-4.53E-2</v>
      </c>
      <c r="J426" s="44">
        <v>0</v>
      </c>
      <c r="K426" s="44">
        <v>0</v>
      </c>
      <c r="L426" s="44">
        <v>0</v>
      </c>
      <c r="M426" s="43">
        <v>-4.53E-2</v>
      </c>
      <c r="N426" s="42">
        <v>0</v>
      </c>
      <c r="O426" s="42">
        <v>0</v>
      </c>
      <c r="P426" s="42">
        <v>183617961</v>
      </c>
      <c r="Q426" s="43">
        <v>0.6855</v>
      </c>
      <c r="R426" s="43">
        <v>0.6855</v>
      </c>
      <c r="S426" s="43">
        <v>0.63219999999999998</v>
      </c>
      <c r="T426" s="43">
        <v>0.56889999999999996</v>
      </c>
      <c r="U426" s="43">
        <v>0.63219999999999998</v>
      </c>
    </row>
    <row r="427" spans="1:21" ht="14.1" customHeight="1" x14ac:dyDescent="0.2">
      <c r="A427" s="40">
        <v>103902</v>
      </c>
      <c r="B427" s="40" t="s">
        <v>431</v>
      </c>
      <c r="C427" s="40" t="s">
        <v>1019</v>
      </c>
      <c r="D427" s="41">
        <v>45868.555705999999</v>
      </c>
      <c r="E427" s="42">
        <v>0</v>
      </c>
      <c r="F427" s="42">
        <v>271542746</v>
      </c>
      <c r="G427" s="42">
        <v>272906147</v>
      </c>
      <c r="H427" s="42">
        <v>252124140</v>
      </c>
      <c r="I427" s="43">
        <v>-7.6200000000000004E-2</v>
      </c>
      <c r="J427" s="44">
        <v>0</v>
      </c>
      <c r="K427" s="44">
        <v>0</v>
      </c>
      <c r="L427" s="44">
        <v>0</v>
      </c>
      <c r="M427" s="43">
        <v>-7.6200000000000004E-2</v>
      </c>
      <c r="N427" s="42">
        <v>0</v>
      </c>
      <c r="O427" s="42">
        <v>0</v>
      </c>
      <c r="P427" s="42">
        <v>250864563</v>
      </c>
      <c r="Q427" s="43">
        <v>0.6169</v>
      </c>
      <c r="R427" s="43">
        <v>0.6169</v>
      </c>
      <c r="S427" s="43">
        <v>0.63219999999999998</v>
      </c>
      <c r="T427" s="43">
        <v>0.56889999999999996</v>
      </c>
      <c r="U427" s="43">
        <v>0.6169</v>
      </c>
    </row>
    <row r="428" spans="1:21" ht="14.1" customHeight="1" x14ac:dyDescent="0.2">
      <c r="A428" s="40">
        <v>104901</v>
      </c>
      <c r="B428" s="40" t="s">
        <v>432</v>
      </c>
      <c r="C428" s="40" t="s">
        <v>1019</v>
      </c>
      <c r="D428" s="41">
        <v>45862.828449000001</v>
      </c>
      <c r="E428" s="42">
        <v>0</v>
      </c>
      <c r="F428" s="42">
        <v>423552913</v>
      </c>
      <c r="G428" s="42">
        <v>435039333</v>
      </c>
      <c r="H428" s="42">
        <v>508667011</v>
      </c>
      <c r="I428" s="43">
        <v>0.16919999999999999</v>
      </c>
      <c r="J428" s="44">
        <v>0</v>
      </c>
      <c r="K428" s="44">
        <v>0</v>
      </c>
      <c r="L428" s="44">
        <v>0</v>
      </c>
      <c r="M428" s="43">
        <v>0.16919999999999999</v>
      </c>
      <c r="N428" s="42">
        <v>0</v>
      </c>
      <c r="O428" s="42">
        <v>0</v>
      </c>
      <c r="P428" s="42">
        <v>495236586</v>
      </c>
      <c r="Q428" s="43">
        <v>0.6169</v>
      </c>
      <c r="R428" s="43">
        <v>0.54069999999999996</v>
      </c>
      <c r="S428" s="43">
        <v>0.63219999999999998</v>
      </c>
      <c r="T428" s="43">
        <v>0.56889999999999996</v>
      </c>
      <c r="U428" s="43">
        <v>0.56889999999999996</v>
      </c>
    </row>
    <row r="429" spans="1:21" ht="14.1" customHeight="1" x14ac:dyDescent="0.2">
      <c r="A429" s="40">
        <v>104903</v>
      </c>
      <c r="B429" s="40" t="s">
        <v>433</v>
      </c>
      <c r="C429" s="40" t="s">
        <v>1019</v>
      </c>
      <c r="D429" s="41">
        <v>45868.749432999997</v>
      </c>
      <c r="E429" s="42">
        <v>694850</v>
      </c>
      <c r="F429" s="42">
        <v>89226908</v>
      </c>
      <c r="G429" s="42">
        <v>89194732</v>
      </c>
      <c r="H429" s="42">
        <v>86551650</v>
      </c>
      <c r="I429" s="43">
        <v>-2.9600000000000001E-2</v>
      </c>
      <c r="J429" s="44">
        <v>0</v>
      </c>
      <c r="K429" s="44">
        <v>0</v>
      </c>
      <c r="L429" s="44">
        <v>0</v>
      </c>
      <c r="M429" s="43">
        <v>-2.9600000000000001E-2</v>
      </c>
      <c r="N429" s="42">
        <v>371160</v>
      </c>
      <c r="O429" s="42">
        <v>-323690</v>
      </c>
      <c r="P429" s="42">
        <v>86279773</v>
      </c>
      <c r="Q429" s="43">
        <v>0.6855</v>
      </c>
      <c r="R429" s="43">
        <v>0.6855</v>
      </c>
      <c r="S429" s="43">
        <v>0.63219999999999998</v>
      </c>
      <c r="T429" s="43">
        <v>0.56889999999999996</v>
      </c>
      <c r="U429" s="43">
        <v>0.63219999999999998</v>
      </c>
    </row>
    <row r="430" spans="1:21" ht="14.1" customHeight="1" x14ac:dyDescent="0.2">
      <c r="A430" s="40">
        <v>104907</v>
      </c>
      <c r="B430" s="40" t="s">
        <v>434</v>
      </c>
      <c r="C430" s="40" t="s">
        <v>1019</v>
      </c>
      <c r="D430" s="41">
        <v>45860.863738</v>
      </c>
      <c r="E430" s="42">
        <v>0</v>
      </c>
      <c r="F430" s="42">
        <v>278136966</v>
      </c>
      <c r="G430" s="42">
        <v>278511362</v>
      </c>
      <c r="H430" s="42">
        <v>273692820</v>
      </c>
      <c r="I430" s="43">
        <v>-1.7299999999999999E-2</v>
      </c>
      <c r="J430" s="44">
        <v>0</v>
      </c>
      <c r="K430" s="44">
        <v>0</v>
      </c>
      <c r="L430" s="44">
        <v>0</v>
      </c>
      <c r="M430" s="43">
        <v>-1.7299999999999999E-2</v>
      </c>
      <c r="N430" s="42">
        <v>0</v>
      </c>
      <c r="O430" s="42">
        <v>0</v>
      </c>
      <c r="P430" s="42">
        <v>273324901</v>
      </c>
      <c r="Q430" s="43">
        <v>0.61919999999999997</v>
      </c>
      <c r="R430" s="43">
        <v>0.61919999999999997</v>
      </c>
      <c r="S430" s="43">
        <v>0.63219999999999998</v>
      </c>
      <c r="T430" s="43">
        <v>0.56889999999999996</v>
      </c>
      <c r="U430" s="43">
        <v>0.61919999999999997</v>
      </c>
    </row>
    <row r="431" spans="1:21" ht="14.1" customHeight="1" x14ac:dyDescent="0.2">
      <c r="A431" s="40">
        <v>105902</v>
      </c>
      <c r="B431" s="40" t="s">
        <v>435</v>
      </c>
      <c r="C431" s="40" t="s">
        <v>1019</v>
      </c>
      <c r="D431" s="41">
        <v>45868.760532</v>
      </c>
      <c r="E431" s="42">
        <v>0</v>
      </c>
      <c r="F431" s="42">
        <v>9943508445</v>
      </c>
      <c r="G431" s="42">
        <v>10390556844</v>
      </c>
      <c r="H431" s="42">
        <v>9642503465</v>
      </c>
      <c r="I431" s="43">
        <v>-7.1999999999999995E-2</v>
      </c>
      <c r="J431" s="44">
        <v>0</v>
      </c>
      <c r="K431" s="44">
        <v>0</v>
      </c>
      <c r="L431" s="44">
        <v>0</v>
      </c>
      <c r="M431" s="43">
        <v>-7.1999999999999995E-2</v>
      </c>
      <c r="N431" s="42">
        <v>0</v>
      </c>
      <c r="O431" s="42">
        <v>0</v>
      </c>
      <c r="P431" s="42">
        <v>9227639680</v>
      </c>
      <c r="Q431" s="43">
        <v>0.6169</v>
      </c>
      <c r="R431" s="43">
        <v>0.6169</v>
      </c>
      <c r="S431" s="43">
        <v>0.63219999999999998</v>
      </c>
      <c r="T431" s="43">
        <v>0.56889999999999996</v>
      </c>
      <c r="U431" s="43">
        <v>0.6169</v>
      </c>
    </row>
    <row r="432" spans="1:21" ht="14.1" customHeight="1" x14ac:dyDescent="0.2">
      <c r="A432" s="40">
        <v>105904</v>
      </c>
      <c r="B432" s="40" t="s">
        <v>436</v>
      </c>
      <c r="C432" s="40" t="s">
        <v>1019</v>
      </c>
      <c r="D432" s="41">
        <v>45869.767558</v>
      </c>
      <c r="E432" s="42">
        <v>0</v>
      </c>
      <c r="F432" s="42">
        <v>10958461249</v>
      </c>
      <c r="G432" s="42">
        <v>11796638085</v>
      </c>
      <c r="H432" s="42">
        <v>11823401912</v>
      </c>
      <c r="I432" s="43">
        <v>2.3E-3</v>
      </c>
      <c r="J432" s="44">
        <v>0</v>
      </c>
      <c r="K432" s="44">
        <v>0</v>
      </c>
      <c r="L432" s="44">
        <v>0</v>
      </c>
      <c r="M432" s="43">
        <v>2.3E-3</v>
      </c>
      <c r="N432" s="42">
        <v>0</v>
      </c>
      <c r="O432" s="42">
        <v>0</v>
      </c>
      <c r="P432" s="42">
        <v>10983323448</v>
      </c>
      <c r="Q432" s="43">
        <v>0.6169</v>
      </c>
      <c r="R432" s="43">
        <v>0.6169</v>
      </c>
      <c r="S432" s="43">
        <v>0.63219999999999998</v>
      </c>
      <c r="T432" s="43">
        <v>0.56889999999999996</v>
      </c>
      <c r="U432" s="43">
        <v>0.6169</v>
      </c>
    </row>
    <row r="433" spans="1:21" ht="14.1" customHeight="1" x14ac:dyDescent="0.2">
      <c r="A433" s="40">
        <v>105905</v>
      </c>
      <c r="B433" s="40" t="s">
        <v>437</v>
      </c>
      <c r="C433" s="40" t="s">
        <v>1019</v>
      </c>
      <c r="D433" s="41">
        <v>45867.827904999998</v>
      </c>
      <c r="E433" s="42">
        <v>0</v>
      </c>
      <c r="F433" s="42">
        <v>3640643838</v>
      </c>
      <c r="G433" s="42">
        <v>4337496267</v>
      </c>
      <c r="H433" s="42">
        <v>4395678945</v>
      </c>
      <c r="I433" s="43">
        <v>1.34E-2</v>
      </c>
      <c r="J433" s="44">
        <v>0</v>
      </c>
      <c r="K433" s="44">
        <v>0</v>
      </c>
      <c r="L433" s="44">
        <v>0</v>
      </c>
      <c r="M433" s="43">
        <v>1.34E-2</v>
      </c>
      <c r="N433" s="42">
        <v>0</v>
      </c>
      <c r="O433" s="42">
        <v>0</v>
      </c>
      <c r="P433" s="42">
        <v>3689479017</v>
      </c>
      <c r="Q433" s="43">
        <v>0.62229999999999996</v>
      </c>
      <c r="R433" s="43">
        <v>0.62229999999999996</v>
      </c>
      <c r="S433" s="43">
        <v>0.63219999999999998</v>
      </c>
      <c r="T433" s="43">
        <v>0.56889999999999996</v>
      </c>
      <c r="U433" s="43">
        <v>0.62229999999999996</v>
      </c>
    </row>
    <row r="434" spans="1:21" ht="14.1" customHeight="1" x14ac:dyDescent="0.2">
      <c r="A434" s="40">
        <v>105906</v>
      </c>
      <c r="B434" s="40" t="s">
        <v>438</v>
      </c>
      <c r="C434" s="40" t="s">
        <v>1019</v>
      </c>
      <c r="D434" s="41">
        <v>45870.385740999998</v>
      </c>
      <c r="E434" s="42">
        <v>0</v>
      </c>
      <c r="F434" s="42">
        <v>18470382256</v>
      </c>
      <c r="G434" s="42">
        <v>19449860488</v>
      </c>
      <c r="H434" s="42">
        <v>18419884344</v>
      </c>
      <c r="I434" s="43">
        <v>-5.2999999999999999E-2</v>
      </c>
      <c r="J434" s="44">
        <v>0</v>
      </c>
      <c r="K434" s="44">
        <v>0</v>
      </c>
      <c r="L434" s="44">
        <v>0</v>
      </c>
      <c r="M434" s="43">
        <v>-5.2999999999999999E-2</v>
      </c>
      <c r="N434" s="42">
        <v>0</v>
      </c>
      <c r="O434" s="42">
        <v>0</v>
      </c>
      <c r="P434" s="42">
        <v>17492274824</v>
      </c>
      <c r="Q434" s="43">
        <v>0.6169</v>
      </c>
      <c r="R434" s="43">
        <v>0.6169</v>
      </c>
      <c r="S434" s="43">
        <v>0.63219999999999998</v>
      </c>
      <c r="T434" s="43">
        <v>0.56889999999999996</v>
      </c>
      <c r="U434" s="43">
        <v>0.6169</v>
      </c>
    </row>
    <row r="435" spans="1:21" ht="14.1" customHeight="1" x14ac:dyDescent="0.2">
      <c r="A435" s="40">
        <v>106901</v>
      </c>
      <c r="B435" s="40" t="s">
        <v>439</v>
      </c>
      <c r="C435" s="40" t="s">
        <v>1019</v>
      </c>
      <c r="D435" s="41">
        <v>45862.651377000002</v>
      </c>
      <c r="E435" s="42">
        <v>14249172</v>
      </c>
      <c r="F435" s="42">
        <v>1001664358</v>
      </c>
      <c r="G435" s="42">
        <v>993766987</v>
      </c>
      <c r="H435" s="42">
        <v>984345210</v>
      </c>
      <c r="I435" s="43">
        <v>-9.4999999999999998E-3</v>
      </c>
      <c r="J435" s="44">
        <v>0</v>
      </c>
      <c r="K435" s="44">
        <v>0</v>
      </c>
      <c r="L435" s="44">
        <v>0</v>
      </c>
      <c r="M435" s="43">
        <v>-9.4999999999999998E-3</v>
      </c>
      <c r="N435" s="42">
        <v>9244642</v>
      </c>
      <c r="O435" s="42">
        <v>-5004530</v>
      </c>
      <c r="P435" s="42">
        <v>987298272</v>
      </c>
      <c r="Q435" s="43">
        <v>0.62690000000000001</v>
      </c>
      <c r="R435" s="43">
        <v>0.62690000000000001</v>
      </c>
      <c r="S435" s="43">
        <v>0.63219999999999998</v>
      </c>
      <c r="T435" s="43">
        <v>0.56889999999999996</v>
      </c>
      <c r="U435" s="43">
        <v>0.62690000000000001</v>
      </c>
    </row>
    <row r="436" spans="1:21" ht="14.1" customHeight="1" x14ac:dyDescent="0.2">
      <c r="A436" s="40">
        <v>107901</v>
      </c>
      <c r="B436" s="40" t="s">
        <v>440</v>
      </c>
      <c r="C436" s="40" t="s">
        <v>1019</v>
      </c>
      <c r="D436" s="41">
        <v>45889.467302999998</v>
      </c>
      <c r="E436" s="42">
        <v>0</v>
      </c>
      <c r="F436" s="42">
        <v>2134876482</v>
      </c>
      <c r="G436" s="42">
        <v>2361337147</v>
      </c>
      <c r="H436" s="42">
        <v>2403092993</v>
      </c>
      <c r="I436" s="43">
        <v>1.77E-2</v>
      </c>
      <c r="J436" s="44">
        <v>0</v>
      </c>
      <c r="K436" s="44">
        <v>0</v>
      </c>
      <c r="L436" s="44">
        <v>0</v>
      </c>
      <c r="M436" s="43">
        <v>1.77E-2</v>
      </c>
      <c r="N436" s="42">
        <v>0</v>
      </c>
      <c r="O436" s="42">
        <v>0</v>
      </c>
      <c r="P436" s="42">
        <v>2172627793</v>
      </c>
      <c r="Q436" s="43">
        <v>0.6169</v>
      </c>
      <c r="R436" s="43">
        <v>0.6169</v>
      </c>
      <c r="S436" s="43">
        <v>0.63219999999999998</v>
      </c>
      <c r="T436" s="43">
        <v>0.56889999999999996</v>
      </c>
      <c r="U436" s="43">
        <v>0.6169</v>
      </c>
    </row>
    <row r="437" spans="1:21" ht="14.1" customHeight="1" x14ac:dyDescent="0.2">
      <c r="A437" s="40">
        <v>107902</v>
      </c>
      <c r="B437" s="40" t="s">
        <v>441</v>
      </c>
      <c r="C437" s="40" t="s">
        <v>1019</v>
      </c>
      <c r="D437" s="41">
        <v>45889.677545999999</v>
      </c>
      <c r="E437" s="42">
        <v>187859750</v>
      </c>
      <c r="F437" s="42">
        <v>1251952852</v>
      </c>
      <c r="G437" s="42">
        <v>1278382604</v>
      </c>
      <c r="H437" s="42">
        <v>1284138912</v>
      </c>
      <c r="I437" s="43">
        <v>4.4999999999999997E-3</v>
      </c>
      <c r="J437" s="44">
        <v>0</v>
      </c>
      <c r="K437" s="44">
        <v>0</v>
      </c>
      <c r="L437" s="44">
        <v>0</v>
      </c>
      <c r="M437" s="43">
        <v>4.4999999999999997E-3</v>
      </c>
      <c r="N437" s="42">
        <v>222621549</v>
      </c>
      <c r="O437" s="42">
        <v>34761799</v>
      </c>
      <c r="P437" s="42">
        <v>1291506055</v>
      </c>
      <c r="Q437" s="43">
        <v>0.6169</v>
      </c>
      <c r="R437" s="43">
        <v>0.6129</v>
      </c>
      <c r="S437" s="43">
        <v>0.63219999999999998</v>
      </c>
      <c r="T437" s="43">
        <v>0.56889999999999996</v>
      </c>
      <c r="U437" s="43">
        <v>0.6129</v>
      </c>
    </row>
    <row r="438" spans="1:21" ht="14.1" customHeight="1" x14ac:dyDescent="0.2">
      <c r="A438" s="40">
        <v>107904</v>
      </c>
      <c r="B438" s="40" t="s">
        <v>442</v>
      </c>
      <c r="C438" s="40" t="s">
        <v>1019</v>
      </c>
      <c r="D438" s="41">
        <v>45868.559606000003</v>
      </c>
      <c r="E438" s="42">
        <v>0</v>
      </c>
      <c r="F438" s="42">
        <v>362093079</v>
      </c>
      <c r="G438" s="42">
        <v>381055601</v>
      </c>
      <c r="H438" s="42">
        <v>381754867</v>
      </c>
      <c r="I438" s="43">
        <v>1.8E-3</v>
      </c>
      <c r="J438" s="44">
        <v>0</v>
      </c>
      <c r="K438" s="44">
        <v>0</v>
      </c>
      <c r="L438" s="44">
        <v>0</v>
      </c>
      <c r="M438" s="43">
        <v>1.8E-3</v>
      </c>
      <c r="N438" s="42">
        <v>0</v>
      </c>
      <c r="O438" s="42">
        <v>0</v>
      </c>
      <c r="P438" s="42">
        <v>362757547</v>
      </c>
      <c r="Q438" s="43">
        <v>0.61919999999999997</v>
      </c>
      <c r="R438" s="43">
        <v>0.61919999999999997</v>
      </c>
      <c r="S438" s="43">
        <v>0.63219999999999998</v>
      </c>
      <c r="T438" s="43">
        <v>0.56889999999999996</v>
      </c>
      <c r="U438" s="43">
        <v>0.61919999999999997</v>
      </c>
    </row>
    <row r="439" spans="1:21" ht="14.1" customHeight="1" x14ac:dyDescent="0.2">
      <c r="A439" s="40">
        <v>107905</v>
      </c>
      <c r="B439" s="40" t="s">
        <v>443</v>
      </c>
      <c r="C439" s="40" t="s">
        <v>1019</v>
      </c>
      <c r="D439" s="41">
        <v>45889.468182999997</v>
      </c>
      <c r="E439" s="42">
        <v>105206532</v>
      </c>
      <c r="F439" s="42">
        <v>1301029762</v>
      </c>
      <c r="G439" s="42">
        <v>1328284047</v>
      </c>
      <c r="H439" s="42">
        <v>1329468678</v>
      </c>
      <c r="I439" s="43">
        <v>8.9999999999999998E-4</v>
      </c>
      <c r="J439" s="44">
        <v>0</v>
      </c>
      <c r="K439" s="44">
        <v>0</v>
      </c>
      <c r="L439" s="44">
        <v>0</v>
      </c>
      <c r="M439" s="43">
        <v>8.9999999999999998E-4</v>
      </c>
      <c r="N439" s="42">
        <v>105804053</v>
      </c>
      <c r="O439" s="42">
        <v>597521</v>
      </c>
      <c r="P439" s="42">
        <v>1302693779</v>
      </c>
      <c r="Q439" s="43">
        <v>0.6169</v>
      </c>
      <c r="R439" s="43">
        <v>0.6169</v>
      </c>
      <c r="S439" s="43">
        <v>0.63219999999999998</v>
      </c>
      <c r="T439" s="43">
        <v>0.56889999999999996</v>
      </c>
      <c r="U439" s="43">
        <v>0.6169</v>
      </c>
    </row>
    <row r="440" spans="1:21" ht="14.1" customHeight="1" x14ac:dyDescent="0.2">
      <c r="A440" s="40">
        <v>107906</v>
      </c>
      <c r="B440" s="40" t="s">
        <v>444</v>
      </c>
      <c r="C440" s="40" t="s">
        <v>1019</v>
      </c>
      <c r="D440" s="41">
        <v>45868.624086000003</v>
      </c>
      <c r="E440" s="42">
        <v>0</v>
      </c>
      <c r="F440" s="42">
        <v>3101219830</v>
      </c>
      <c r="G440" s="42">
        <v>3323836612</v>
      </c>
      <c r="H440" s="42">
        <v>3402932612</v>
      </c>
      <c r="I440" s="43">
        <v>2.3800000000000002E-2</v>
      </c>
      <c r="J440" s="44">
        <v>0</v>
      </c>
      <c r="K440" s="44">
        <v>0</v>
      </c>
      <c r="L440" s="44">
        <v>0</v>
      </c>
      <c r="M440" s="43">
        <v>2.3800000000000002E-2</v>
      </c>
      <c r="N440" s="42">
        <v>0</v>
      </c>
      <c r="O440" s="42">
        <v>0</v>
      </c>
      <c r="P440" s="42">
        <v>3175018308</v>
      </c>
      <c r="Q440" s="43">
        <v>0.6169</v>
      </c>
      <c r="R440" s="43">
        <v>0.6169</v>
      </c>
      <c r="S440" s="43">
        <v>0.63219999999999998</v>
      </c>
      <c r="T440" s="43">
        <v>0.56889999999999996</v>
      </c>
      <c r="U440" s="43">
        <v>0.6169</v>
      </c>
    </row>
    <row r="441" spans="1:21" ht="14.1" customHeight="1" x14ac:dyDescent="0.2">
      <c r="A441" s="40">
        <v>107907</v>
      </c>
      <c r="B441" s="40" t="s">
        <v>445</v>
      </c>
      <c r="C441" s="40" t="s">
        <v>1019</v>
      </c>
      <c r="D441" s="41">
        <v>45889.469931</v>
      </c>
      <c r="E441" s="42">
        <v>2060582</v>
      </c>
      <c r="F441" s="42">
        <v>73141375</v>
      </c>
      <c r="G441" s="42">
        <v>64338653</v>
      </c>
      <c r="H441" s="42">
        <v>68870731</v>
      </c>
      <c r="I441" s="43">
        <v>7.0400000000000004E-2</v>
      </c>
      <c r="J441" s="44">
        <v>0</v>
      </c>
      <c r="K441" s="44">
        <v>0</v>
      </c>
      <c r="L441" s="44">
        <v>0</v>
      </c>
      <c r="M441" s="43">
        <v>7.0400000000000004E-2</v>
      </c>
      <c r="N441" s="42">
        <v>1503362</v>
      </c>
      <c r="O441" s="42">
        <v>-557220</v>
      </c>
      <c r="P441" s="42">
        <v>77591156</v>
      </c>
      <c r="Q441" s="43">
        <v>0.63139999999999996</v>
      </c>
      <c r="R441" s="43">
        <v>0.61</v>
      </c>
      <c r="S441" s="43">
        <v>0.63219999999999998</v>
      </c>
      <c r="T441" s="43">
        <v>0.56889999999999996</v>
      </c>
      <c r="U441" s="43">
        <v>0.61</v>
      </c>
    </row>
    <row r="442" spans="1:21" ht="14.1" customHeight="1" x14ac:dyDescent="0.2">
      <c r="A442" s="40">
        <v>107908</v>
      </c>
      <c r="B442" s="40" t="s">
        <v>446</v>
      </c>
      <c r="C442" s="40" t="s">
        <v>1019</v>
      </c>
      <c r="D442" s="41">
        <v>45890.504015999999</v>
      </c>
      <c r="E442" s="42">
        <v>0</v>
      </c>
      <c r="F442" s="42">
        <v>57927460</v>
      </c>
      <c r="G442" s="42">
        <v>64458699</v>
      </c>
      <c r="H442" s="42">
        <v>65681320</v>
      </c>
      <c r="I442" s="43">
        <v>1.9E-2</v>
      </c>
      <c r="J442" s="44">
        <v>0</v>
      </c>
      <c r="K442" s="44">
        <v>0</v>
      </c>
      <c r="L442" s="44">
        <v>0</v>
      </c>
      <c r="M442" s="43">
        <v>1.9E-2</v>
      </c>
      <c r="N442" s="42">
        <v>0</v>
      </c>
      <c r="O442" s="42">
        <v>0</v>
      </c>
      <c r="P442" s="42">
        <v>59026200</v>
      </c>
      <c r="Q442" s="43">
        <v>0.6169</v>
      </c>
      <c r="R442" s="43">
        <v>0.6169</v>
      </c>
      <c r="S442" s="43">
        <v>0.63219999999999998</v>
      </c>
      <c r="T442" s="43">
        <v>0.56889999999999996</v>
      </c>
      <c r="U442" s="43">
        <v>0.6169</v>
      </c>
    </row>
    <row r="443" spans="1:21" ht="14.1" customHeight="1" x14ac:dyDescent="0.2">
      <c r="A443" s="40">
        <v>107910</v>
      </c>
      <c r="B443" s="40" t="s">
        <v>447</v>
      </c>
      <c r="C443" s="40" t="s">
        <v>1019</v>
      </c>
      <c r="D443" s="41">
        <v>45891.672743000003</v>
      </c>
      <c r="E443" s="42">
        <v>31912848</v>
      </c>
      <c r="F443" s="42">
        <v>325388383</v>
      </c>
      <c r="G443" s="42">
        <v>325465532</v>
      </c>
      <c r="H443" s="42">
        <v>326473117</v>
      </c>
      <c r="I443" s="43">
        <v>3.0999999999999999E-3</v>
      </c>
      <c r="J443" s="44">
        <v>0</v>
      </c>
      <c r="K443" s="44">
        <v>0</v>
      </c>
      <c r="L443" s="44">
        <v>0</v>
      </c>
      <c r="M443" s="43">
        <v>3.0999999999999999E-3</v>
      </c>
      <c r="N443" s="42">
        <v>31193927</v>
      </c>
      <c r="O443" s="42">
        <v>-718921</v>
      </c>
      <c r="P443" s="42">
        <v>325578012</v>
      </c>
      <c r="Q443" s="43">
        <v>0.6169</v>
      </c>
      <c r="R443" s="43">
        <v>0.6169</v>
      </c>
      <c r="S443" s="43">
        <v>0.63219999999999998</v>
      </c>
      <c r="T443" s="43">
        <v>0.56889999999999996</v>
      </c>
      <c r="U443" s="43">
        <v>0.6169</v>
      </c>
    </row>
    <row r="444" spans="1:21" ht="14.1" customHeight="1" x14ac:dyDescent="0.2">
      <c r="A444" s="40">
        <v>108902</v>
      </c>
      <c r="B444" s="40" t="s">
        <v>448</v>
      </c>
      <c r="C444" s="40" t="s">
        <v>1019</v>
      </c>
      <c r="D444" s="41">
        <v>45869.771724999999</v>
      </c>
      <c r="E444" s="42">
        <v>0</v>
      </c>
      <c r="F444" s="42">
        <v>2207298624</v>
      </c>
      <c r="G444" s="42">
        <v>2325251754</v>
      </c>
      <c r="H444" s="42">
        <v>2476747614</v>
      </c>
      <c r="I444" s="43">
        <v>6.5199999999999994E-2</v>
      </c>
      <c r="J444" s="44">
        <v>0</v>
      </c>
      <c r="K444" s="44">
        <v>0</v>
      </c>
      <c r="L444" s="44">
        <v>0</v>
      </c>
      <c r="M444" s="43">
        <v>6.5199999999999994E-2</v>
      </c>
      <c r="N444" s="42">
        <v>0</v>
      </c>
      <c r="O444" s="42">
        <v>0</v>
      </c>
      <c r="P444" s="42">
        <v>2351109548</v>
      </c>
      <c r="Q444" s="43">
        <v>0.6169</v>
      </c>
      <c r="R444" s="43">
        <v>0.59360000000000002</v>
      </c>
      <c r="S444" s="43">
        <v>0.63219999999999998</v>
      </c>
      <c r="T444" s="43">
        <v>0.56889999999999996</v>
      </c>
      <c r="U444" s="43">
        <v>0.59360000000000002</v>
      </c>
    </row>
    <row r="445" spans="1:21" ht="14.1" customHeight="1" x14ac:dyDescent="0.2">
      <c r="A445" s="40">
        <v>108903</v>
      </c>
      <c r="B445" s="40" t="s">
        <v>449</v>
      </c>
      <c r="C445" s="40" t="s">
        <v>1019</v>
      </c>
      <c r="D445" s="41">
        <v>45870.514224999999</v>
      </c>
      <c r="E445" s="42">
        <v>0</v>
      </c>
      <c r="F445" s="42">
        <v>496809661</v>
      </c>
      <c r="G445" s="42">
        <v>510234510</v>
      </c>
      <c r="H445" s="42">
        <v>514799741</v>
      </c>
      <c r="I445" s="43">
        <v>8.8999999999999999E-3</v>
      </c>
      <c r="J445" s="44">
        <v>0</v>
      </c>
      <c r="K445" s="44">
        <v>0</v>
      </c>
      <c r="L445" s="44">
        <v>0</v>
      </c>
      <c r="M445" s="43">
        <v>8.8999999999999999E-3</v>
      </c>
      <c r="N445" s="42">
        <v>0</v>
      </c>
      <c r="O445" s="42">
        <v>0</v>
      </c>
      <c r="P445" s="42">
        <v>501254776</v>
      </c>
      <c r="Q445" s="43">
        <v>0.61919999999999997</v>
      </c>
      <c r="R445" s="43">
        <v>0.61919999999999997</v>
      </c>
      <c r="S445" s="43">
        <v>0.63219999999999998</v>
      </c>
      <c r="T445" s="43">
        <v>0.56889999999999996</v>
      </c>
      <c r="U445" s="43">
        <v>0.61919999999999997</v>
      </c>
    </row>
    <row r="446" spans="1:21" ht="14.1" customHeight="1" x14ac:dyDescent="0.2">
      <c r="A446" s="40">
        <v>108904</v>
      </c>
      <c r="B446" s="40" t="s">
        <v>450</v>
      </c>
      <c r="C446" s="40" t="s">
        <v>1019</v>
      </c>
      <c r="D446" s="41">
        <v>45866.688112999997</v>
      </c>
      <c r="E446" s="42">
        <v>0</v>
      </c>
      <c r="F446" s="42">
        <v>9882292023</v>
      </c>
      <c r="G446" s="42">
        <v>10198264756</v>
      </c>
      <c r="H446" s="42">
        <v>10642286576</v>
      </c>
      <c r="I446" s="43">
        <v>4.3499999999999997E-2</v>
      </c>
      <c r="J446" s="44">
        <v>0</v>
      </c>
      <c r="K446" s="44">
        <v>0</v>
      </c>
      <c r="L446" s="44">
        <v>0</v>
      </c>
      <c r="M446" s="43">
        <v>4.3499999999999997E-2</v>
      </c>
      <c r="N446" s="42">
        <v>0</v>
      </c>
      <c r="O446" s="42">
        <v>0</v>
      </c>
      <c r="P446" s="42">
        <v>10312556719</v>
      </c>
      <c r="Q446" s="43">
        <v>0.6169</v>
      </c>
      <c r="R446" s="43">
        <v>0.60589999999999999</v>
      </c>
      <c r="S446" s="43">
        <v>0.63219999999999998</v>
      </c>
      <c r="T446" s="43">
        <v>0.56889999999999996</v>
      </c>
      <c r="U446" s="43">
        <v>0.60589999999999999</v>
      </c>
    </row>
    <row r="447" spans="1:21" ht="14.1" customHeight="1" x14ac:dyDescent="0.2">
      <c r="A447" s="40">
        <v>108905</v>
      </c>
      <c r="B447" s="40" t="s">
        <v>451</v>
      </c>
      <c r="C447" s="40" t="s">
        <v>1019</v>
      </c>
      <c r="D447" s="41">
        <v>45869.798413999997</v>
      </c>
      <c r="E447" s="42">
        <v>0</v>
      </c>
      <c r="F447" s="42">
        <v>759200910</v>
      </c>
      <c r="G447" s="42">
        <v>784624604</v>
      </c>
      <c r="H447" s="42">
        <v>846608189</v>
      </c>
      <c r="I447" s="43">
        <v>7.9000000000000001E-2</v>
      </c>
      <c r="J447" s="44">
        <v>0</v>
      </c>
      <c r="K447" s="44">
        <v>0</v>
      </c>
      <c r="L447" s="44">
        <v>0</v>
      </c>
      <c r="M447" s="43">
        <v>7.9000000000000001E-2</v>
      </c>
      <c r="N447" s="42">
        <v>0</v>
      </c>
      <c r="O447" s="42">
        <v>0</v>
      </c>
      <c r="P447" s="42">
        <v>819176080</v>
      </c>
      <c r="Q447" s="43">
        <v>0.62629999999999997</v>
      </c>
      <c r="R447" s="43">
        <v>0.59489999999999998</v>
      </c>
      <c r="S447" s="43">
        <v>0.63219999999999998</v>
      </c>
      <c r="T447" s="43">
        <v>0.56889999999999996</v>
      </c>
      <c r="U447" s="43">
        <v>0.59489999999999998</v>
      </c>
    </row>
    <row r="448" spans="1:21" ht="14.1" customHeight="1" x14ac:dyDescent="0.2">
      <c r="A448" s="40">
        <v>108906</v>
      </c>
      <c r="B448" s="40" t="s">
        <v>452</v>
      </c>
      <c r="C448" s="40" t="s">
        <v>1019</v>
      </c>
      <c r="D448" s="41">
        <v>45869.798182999999</v>
      </c>
      <c r="E448" s="42">
        <v>0</v>
      </c>
      <c r="F448" s="42">
        <v>9379992351</v>
      </c>
      <c r="G448" s="42">
        <v>9545716392</v>
      </c>
      <c r="H448" s="42">
        <v>9499629695</v>
      </c>
      <c r="I448" s="43">
        <v>-4.7999999999999996E-3</v>
      </c>
      <c r="J448" s="44">
        <v>0</v>
      </c>
      <c r="K448" s="44">
        <v>0</v>
      </c>
      <c r="L448" s="44">
        <v>0</v>
      </c>
      <c r="M448" s="43">
        <v>-4.7999999999999996E-3</v>
      </c>
      <c r="N448" s="42">
        <v>0</v>
      </c>
      <c r="O448" s="42">
        <v>0</v>
      </c>
      <c r="P448" s="42">
        <v>9334705769</v>
      </c>
      <c r="Q448" s="43">
        <v>0.66500000000000004</v>
      </c>
      <c r="R448" s="43">
        <v>0.66500000000000004</v>
      </c>
      <c r="S448" s="43">
        <v>0.63219999999999998</v>
      </c>
      <c r="T448" s="43">
        <v>0.56889999999999996</v>
      </c>
      <c r="U448" s="43">
        <v>0.63219999999999998</v>
      </c>
    </row>
    <row r="449" spans="1:21" ht="14.1" customHeight="1" x14ac:dyDescent="0.2">
      <c r="A449" s="40">
        <v>108907</v>
      </c>
      <c r="B449" s="40" t="s">
        <v>453</v>
      </c>
      <c r="C449" s="40" t="s">
        <v>1019</v>
      </c>
      <c r="D449" s="41">
        <v>45869.798934999999</v>
      </c>
      <c r="E449" s="42">
        <v>0</v>
      </c>
      <c r="F449" s="42">
        <v>770579233</v>
      </c>
      <c r="G449" s="42">
        <v>768837049</v>
      </c>
      <c r="H449" s="42">
        <v>827787839</v>
      </c>
      <c r="I449" s="43">
        <v>7.6700000000000004E-2</v>
      </c>
      <c r="J449" s="44">
        <v>0</v>
      </c>
      <c r="K449" s="44">
        <v>0</v>
      </c>
      <c r="L449" s="44">
        <v>0</v>
      </c>
      <c r="M449" s="43">
        <v>7.6700000000000004E-2</v>
      </c>
      <c r="N449" s="42">
        <v>0</v>
      </c>
      <c r="O449" s="42">
        <v>0</v>
      </c>
      <c r="P449" s="42">
        <v>829663605</v>
      </c>
      <c r="Q449" s="43">
        <v>0.6169</v>
      </c>
      <c r="R449" s="43">
        <v>0.58720000000000006</v>
      </c>
      <c r="S449" s="43">
        <v>0.63219999999999998</v>
      </c>
      <c r="T449" s="43">
        <v>0.56889999999999996</v>
      </c>
      <c r="U449" s="43">
        <v>0.58720000000000006</v>
      </c>
    </row>
    <row r="450" spans="1:21" ht="14.1" customHeight="1" x14ac:dyDescent="0.2">
      <c r="A450" s="40">
        <v>108908</v>
      </c>
      <c r="B450" s="40" t="s">
        <v>454</v>
      </c>
      <c r="C450" s="40" t="s">
        <v>1019</v>
      </c>
      <c r="D450" s="41">
        <v>45866.732338000002</v>
      </c>
      <c r="E450" s="42">
        <v>0</v>
      </c>
      <c r="F450" s="42">
        <v>3091547789</v>
      </c>
      <c r="G450" s="42">
        <v>3224708994</v>
      </c>
      <c r="H450" s="42">
        <v>3236215632</v>
      </c>
      <c r="I450" s="43">
        <v>3.5999999999999999E-3</v>
      </c>
      <c r="J450" s="44">
        <v>0</v>
      </c>
      <c r="K450" s="44">
        <v>0</v>
      </c>
      <c r="L450" s="44">
        <v>0</v>
      </c>
      <c r="M450" s="43">
        <v>3.5999999999999999E-3</v>
      </c>
      <c r="N450" s="42">
        <v>0</v>
      </c>
      <c r="O450" s="42">
        <v>0</v>
      </c>
      <c r="P450" s="42">
        <v>3102579272</v>
      </c>
      <c r="Q450" s="43">
        <v>0.6169</v>
      </c>
      <c r="R450" s="43">
        <v>0.6169</v>
      </c>
      <c r="S450" s="43">
        <v>0.63219999999999998</v>
      </c>
      <c r="T450" s="43">
        <v>0.56889999999999996</v>
      </c>
      <c r="U450" s="43">
        <v>0.6169</v>
      </c>
    </row>
    <row r="451" spans="1:21" ht="14.1" customHeight="1" x14ac:dyDescent="0.2">
      <c r="A451" s="40">
        <v>108909</v>
      </c>
      <c r="B451" s="40" t="s">
        <v>455</v>
      </c>
      <c r="C451" s="40" t="s">
        <v>1019</v>
      </c>
      <c r="D451" s="41">
        <v>45869.805057999998</v>
      </c>
      <c r="E451" s="42">
        <v>0</v>
      </c>
      <c r="F451" s="42">
        <v>6422271311</v>
      </c>
      <c r="G451" s="42">
        <v>6670825728</v>
      </c>
      <c r="H451" s="42">
        <v>6796010498</v>
      </c>
      <c r="I451" s="43">
        <v>1.8800000000000001E-2</v>
      </c>
      <c r="J451" s="44">
        <v>0</v>
      </c>
      <c r="K451" s="44">
        <v>0</v>
      </c>
      <c r="L451" s="44">
        <v>0</v>
      </c>
      <c r="M451" s="43">
        <v>1.8800000000000001E-2</v>
      </c>
      <c r="N451" s="42">
        <v>0</v>
      </c>
      <c r="O451" s="42">
        <v>0</v>
      </c>
      <c r="P451" s="42">
        <v>6542791707</v>
      </c>
      <c r="Q451" s="43">
        <v>0.6169</v>
      </c>
      <c r="R451" s="43">
        <v>0.6169</v>
      </c>
      <c r="S451" s="43">
        <v>0.63219999999999998</v>
      </c>
      <c r="T451" s="43">
        <v>0.56889999999999996</v>
      </c>
      <c r="U451" s="43">
        <v>0.6169</v>
      </c>
    </row>
    <row r="452" spans="1:21" ht="14.1" customHeight="1" x14ac:dyDescent="0.2">
      <c r="A452" s="40">
        <v>108910</v>
      </c>
      <c r="B452" s="40" t="s">
        <v>456</v>
      </c>
      <c r="C452" s="40" t="s">
        <v>1019</v>
      </c>
      <c r="D452" s="41">
        <v>45870.555775000001</v>
      </c>
      <c r="E452" s="42">
        <v>0</v>
      </c>
      <c r="F452" s="42">
        <v>277722751</v>
      </c>
      <c r="G452" s="42">
        <v>285999690</v>
      </c>
      <c r="H452" s="42">
        <v>303298753</v>
      </c>
      <c r="I452" s="43">
        <v>6.0499999999999998E-2</v>
      </c>
      <c r="J452" s="44">
        <v>0</v>
      </c>
      <c r="K452" s="44">
        <v>0</v>
      </c>
      <c r="L452" s="44">
        <v>0</v>
      </c>
      <c r="M452" s="43">
        <v>6.0499999999999998E-2</v>
      </c>
      <c r="N452" s="42">
        <v>0</v>
      </c>
      <c r="O452" s="42">
        <v>0</v>
      </c>
      <c r="P452" s="42">
        <v>294521173</v>
      </c>
      <c r="Q452" s="43">
        <v>0.61919999999999997</v>
      </c>
      <c r="R452" s="43">
        <v>0.59840000000000004</v>
      </c>
      <c r="S452" s="43">
        <v>0.63219999999999998</v>
      </c>
      <c r="T452" s="43">
        <v>0.56889999999999996</v>
      </c>
      <c r="U452" s="43">
        <v>0.59840000000000004</v>
      </c>
    </row>
    <row r="453" spans="1:21" ht="14.1" customHeight="1" x14ac:dyDescent="0.2">
      <c r="A453" s="40">
        <v>108911</v>
      </c>
      <c r="B453" s="40" t="s">
        <v>457</v>
      </c>
      <c r="C453" s="40" t="s">
        <v>1019</v>
      </c>
      <c r="D453" s="41">
        <v>45870.341389000001</v>
      </c>
      <c r="E453" s="42">
        <v>0</v>
      </c>
      <c r="F453" s="42">
        <v>4385907590</v>
      </c>
      <c r="G453" s="42">
        <v>4589490378</v>
      </c>
      <c r="H453" s="42">
        <v>4428280526</v>
      </c>
      <c r="I453" s="43">
        <v>-3.5099999999999999E-2</v>
      </c>
      <c r="J453" s="44">
        <v>0</v>
      </c>
      <c r="K453" s="44">
        <v>0</v>
      </c>
      <c r="L453" s="44">
        <v>0</v>
      </c>
      <c r="M453" s="43">
        <v>-3.5099999999999999E-2</v>
      </c>
      <c r="N453" s="42">
        <v>0</v>
      </c>
      <c r="O453" s="42">
        <v>0</v>
      </c>
      <c r="P453" s="42">
        <v>4231848761</v>
      </c>
      <c r="Q453" s="43">
        <v>0.6169</v>
      </c>
      <c r="R453" s="43">
        <v>0.6169</v>
      </c>
      <c r="S453" s="43">
        <v>0.63219999999999998</v>
      </c>
      <c r="T453" s="43">
        <v>0.56889999999999996</v>
      </c>
      <c r="U453" s="43">
        <v>0.6169</v>
      </c>
    </row>
    <row r="454" spans="1:21" ht="14.1" customHeight="1" x14ac:dyDescent="0.2">
      <c r="A454" s="40">
        <v>108912</v>
      </c>
      <c r="B454" s="40" t="s">
        <v>458</v>
      </c>
      <c r="C454" s="40" t="s">
        <v>1019</v>
      </c>
      <c r="D454" s="41">
        <v>45869.767765999997</v>
      </c>
      <c r="E454" s="42">
        <v>0</v>
      </c>
      <c r="F454" s="42">
        <v>3396599897</v>
      </c>
      <c r="G454" s="42">
        <v>3494105609</v>
      </c>
      <c r="H454" s="42">
        <v>3535497439</v>
      </c>
      <c r="I454" s="43">
        <v>1.18E-2</v>
      </c>
      <c r="J454" s="44">
        <v>0</v>
      </c>
      <c r="K454" s="44">
        <v>0</v>
      </c>
      <c r="L454" s="44">
        <v>0</v>
      </c>
      <c r="M454" s="43">
        <v>1.18E-2</v>
      </c>
      <c r="N454" s="42">
        <v>0</v>
      </c>
      <c r="O454" s="42">
        <v>0</v>
      </c>
      <c r="P454" s="42">
        <v>3436836656</v>
      </c>
      <c r="Q454" s="43">
        <v>0.6169</v>
      </c>
      <c r="R454" s="43">
        <v>0.6169</v>
      </c>
      <c r="S454" s="43">
        <v>0.63219999999999998</v>
      </c>
      <c r="T454" s="43">
        <v>0.56889999999999996</v>
      </c>
      <c r="U454" s="43">
        <v>0.6169</v>
      </c>
    </row>
    <row r="455" spans="1:21" ht="14.1" customHeight="1" x14ac:dyDescent="0.2">
      <c r="A455" s="40">
        <v>108913</v>
      </c>
      <c r="B455" s="40" t="s">
        <v>459</v>
      </c>
      <c r="C455" s="40" t="s">
        <v>1019</v>
      </c>
      <c r="D455" s="41">
        <v>45869.771389000001</v>
      </c>
      <c r="E455" s="42">
        <v>0</v>
      </c>
      <c r="F455" s="42">
        <v>3408276974</v>
      </c>
      <c r="G455" s="42">
        <v>3611551472</v>
      </c>
      <c r="H455" s="42">
        <v>3610630333</v>
      </c>
      <c r="I455" s="43">
        <v>-2.9999999999999997E-4</v>
      </c>
      <c r="J455" s="44">
        <v>0</v>
      </c>
      <c r="K455" s="44">
        <v>0</v>
      </c>
      <c r="L455" s="44">
        <v>0</v>
      </c>
      <c r="M455" s="43">
        <v>-2.9999999999999997E-4</v>
      </c>
      <c r="N455" s="42">
        <v>0</v>
      </c>
      <c r="O455" s="42">
        <v>0</v>
      </c>
      <c r="P455" s="42">
        <v>3407407681</v>
      </c>
      <c r="Q455" s="43">
        <v>0.6169</v>
      </c>
      <c r="R455" s="43">
        <v>0.6169</v>
      </c>
      <c r="S455" s="43">
        <v>0.63219999999999998</v>
      </c>
      <c r="T455" s="43">
        <v>0.56889999999999996</v>
      </c>
      <c r="U455" s="43">
        <v>0.6169</v>
      </c>
    </row>
    <row r="456" spans="1:21" ht="14.1" customHeight="1" x14ac:dyDescent="0.2">
      <c r="A456" s="40">
        <v>108914</v>
      </c>
      <c r="B456" s="40" t="s">
        <v>460</v>
      </c>
      <c r="C456" s="40" t="s">
        <v>1019</v>
      </c>
      <c r="D456" s="41">
        <v>45868.808229000002</v>
      </c>
      <c r="E456" s="42">
        <v>0</v>
      </c>
      <c r="F456" s="42">
        <v>127844551</v>
      </c>
      <c r="G456" s="42">
        <v>130196705</v>
      </c>
      <c r="H456" s="42">
        <v>114688276</v>
      </c>
      <c r="I456" s="43">
        <v>-0.1191</v>
      </c>
      <c r="J456" s="44">
        <v>0</v>
      </c>
      <c r="K456" s="44">
        <v>0</v>
      </c>
      <c r="L456" s="44">
        <v>0</v>
      </c>
      <c r="M456" s="43">
        <v>-0.1191</v>
      </c>
      <c r="N456" s="42">
        <v>0</v>
      </c>
      <c r="O456" s="42">
        <v>0</v>
      </c>
      <c r="P456" s="42">
        <v>112616300</v>
      </c>
      <c r="Q456" s="43">
        <v>0.64749999999999996</v>
      </c>
      <c r="R456" s="43">
        <v>0.64749999999999996</v>
      </c>
      <c r="S456" s="43">
        <v>0.63219999999999998</v>
      </c>
      <c r="T456" s="43">
        <v>0.56889999999999996</v>
      </c>
      <c r="U456" s="43">
        <v>0.63219999999999998</v>
      </c>
    </row>
    <row r="457" spans="1:21" ht="14.1" customHeight="1" x14ac:dyDescent="0.2">
      <c r="A457" s="40">
        <v>108915</v>
      </c>
      <c r="B457" s="40" t="s">
        <v>461</v>
      </c>
      <c r="C457" s="40" t="s">
        <v>1019</v>
      </c>
      <c r="D457" s="41">
        <v>45869.799051000002</v>
      </c>
      <c r="E457" s="42">
        <v>0</v>
      </c>
      <c r="F457" s="42">
        <v>208283872</v>
      </c>
      <c r="G457" s="42">
        <v>210246605</v>
      </c>
      <c r="H457" s="42">
        <v>214215313</v>
      </c>
      <c r="I457" s="43">
        <v>1.89E-2</v>
      </c>
      <c r="J457" s="44">
        <v>0</v>
      </c>
      <c r="K457" s="44">
        <v>0</v>
      </c>
      <c r="L457" s="44">
        <v>0</v>
      </c>
      <c r="M457" s="43">
        <v>1.89E-2</v>
      </c>
      <c r="N457" s="42">
        <v>0</v>
      </c>
      <c r="O457" s="42">
        <v>0</v>
      </c>
      <c r="P457" s="42">
        <v>212215531</v>
      </c>
      <c r="Q457" s="43">
        <v>0.6169</v>
      </c>
      <c r="R457" s="43">
        <v>0.6169</v>
      </c>
      <c r="S457" s="43">
        <v>0.63219999999999998</v>
      </c>
      <c r="T457" s="43">
        <v>0.56889999999999996</v>
      </c>
      <c r="U457" s="43">
        <v>0.6169</v>
      </c>
    </row>
    <row r="458" spans="1:21" ht="14.1" customHeight="1" x14ac:dyDescent="0.2">
      <c r="A458" s="40">
        <v>108916</v>
      </c>
      <c r="B458" s="40" t="s">
        <v>198</v>
      </c>
      <c r="C458" s="40" t="s">
        <v>1019</v>
      </c>
      <c r="D458" s="41">
        <v>45870.515960999997</v>
      </c>
      <c r="E458" s="42">
        <v>0</v>
      </c>
      <c r="F458" s="42">
        <v>988852100</v>
      </c>
      <c r="G458" s="42">
        <v>1027953334</v>
      </c>
      <c r="H458" s="42">
        <v>1032939617</v>
      </c>
      <c r="I458" s="43">
        <v>4.8999999999999998E-3</v>
      </c>
      <c r="J458" s="44">
        <v>0</v>
      </c>
      <c r="K458" s="44">
        <v>0</v>
      </c>
      <c r="L458" s="44">
        <v>0</v>
      </c>
      <c r="M458" s="43">
        <v>4.8999999999999998E-3</v>
      </c>
      <c r="N458" s="42">
        <v>0</v>
      </c>
      <c r="O458" s="42">
        <v>0</v>
      </c>
      <c r="P458" s="42">
        <v>993648715</v>
      </c>
      <c r="Q458" s="43">
        <v>0.6169</v>
      </c>
      <c r="R458" s="43">
        <v>0.6169</v>
      </c>
      <c r="S458" s="43">
        <v>0.63219999999999998</v>
      </c>
      <c r="T458" s="43">
        <v>0.56889999999999996</v>
      </c>
      <c r="U458" s="43">
        <v>0.6169</v>
      </c>
    </row>
    <row r="459" spans="1:21" ht="14.1" customHeight="1" x14ac:dyDescent="0.2">
      <c r="A459" s="40">
        <v>109901</v>
      </c>
      <c r="B459" s="40" t="s">
        <v>462</v>
      </c>
      <c r="C459" s="40" t="s">
        <v>1019</v>
      </c>
      <c r="D459" s="41">
        <v>45866.625174000001</v>
      </c>
      <c r="E459" s="42">
        <v>0</v>
      </c>
      <c r="F459" s="42">
        <v>245773308</v>
      </c>
      <c r="G459" s="42">
        <v>253983542</v>
      </c>
      <c r="H459" s="42">
        <v>342110596</v>
      </c>
      <c r="I459" s="43">
        <v>0.34699999999999998</v>
      </c>
      <c r="J459" s="44">
        <v>0</v>
      </c>
      <c r="K459" s="44">
        <v>0</v>
      </c>
      <c r="L459" s="44">
        <v>0</v>
      </c>
      <c r="M459" s="43">
        <v>0.34699999999999998</v>
      </c>
      <c r="N459" s="42">
        <v>0</v>
      </c>
      <c r="O459" s="42">
        <v>0</v>
      </c>
      <c r="P459" s="42">
        <v>331051580</v>
      </c>
      <c r="Q459" s="43">
        <v>0.6169</v>
      </c>
      <c r="R459" s="43">
        <v>0.46939999999999998</v>
      </c>
      <c r="S459" s="43">
        <v>0.63219999999999998</v>
      </c>
      <c r="T459" s="43">
        <v>0.56889999999999996</v>
      </c>
      <c r="U459" s="43">
        <v>0.56889999999999996</v>
      </c>
    </row>
    <row r="460" spans="1:21" ht="14.1" customHeight="1" x14ac:dyDescent="0.2">
      <c r="A460" s="40">
        <v>109902</v>
      </c>
      <c r="B460" s="40" t="s">
        <v>463</v>
      </c>
      <c r="C460" s="40" t="s">
        <v>1019</v>
      </c>
      <c r="D460" s="41">
        <v>45868.560116000001</v>
      </c>
      <c r="E460" s="42">
        <v>0</v>
      </c>
      <c r="F460" s="42">
        <v>135468949</v>
      </c>
      <c r="G460" s="42">
        <v>142486487</v>
      </c>
      <c r="H460" s="42">
        <v>142142689</v>
      </c>
      <c r="I460" s="43">
        <v>-2.3999999999999998E-3</v>
      </c>
      <c r="J460" s="44">
        <v>0</v>
      </c>
      <c r="K460" s="44">
        <v>0</v>
      </c>
      <c r="L460" s="44">
        <v>0</v>
      </c>
      <c r="M460" s="43">
        <v>-2.3999999999999998E-3</v>
      </c>
      <c r="N460" s="42">
        <v>0</v>
      </c>
      <c r="O460" s="42">
        <v>0</v>
      </c>
      <c r="P460" s="42">
        <v>135142083</v>
      </c>
      <c r="Q460" s="43">
        <v>0.6169</v>
      </c>
      <c r="R460" s="43">
        <v>0.6169</v>
      </c>
      <c r="S460" s="43">
        <v>0.63219999999999998</v>
      </c>
      <c r="T460" s="43">
        <v>0.56889999999999996</v>
      </c>
      <c r="U460" s="43">
        <v>0.6169</v>
      </c>
    </row>
    <row r="461" spans="1:21" ht="14.1" customHeight="1" x14ac:dyDescent="0.2">
      <c r="A461" s="40">
        <v>109903</v>
      </c>
      <c r="B461" s="40" t="s">
        <v>464</v>
      </c>
      <c r="C461" s="40" t="s">
        <v>1019</v>
      </c>
      <c r="D461" s="41">
        <v>45868.620439999999</v>
      </c>
      <c r="E461" s="42">
        <v>0</v>
      </c>
      <c r="F461" s="42">
        <v>159033726</v>
      </c>
      <c r="G461" s="42">
        <v>175958792</v>
      </c>
      <c r="H461" s="42">
        <v>164885062</v>
      </c>
      <c r="I461" s="43">
        <v>-6.2899999999999998E-2</v>
      </c>
      <c r="J461" s="44">
        <v>0</v>
      </c>
      <c r="K461" s="44">
        <v>0</v>
      </c>
      <c r="L461" s="44">
        <v>0</v>
      </c>
      <c r="M461" s="43">
        <v>-6.2899999999999998E-2</v>
      </c>
      <c r="N461" s="42">
        <v>0</v>
      </c>
      <c r="O461" s="42">
        <v>0</v>
      </c>
      <c r="P461" s="42">
        <v>149025152</v>
      </c>
      <c r="Q461" s="43">
        <v>0.6169</v>
      </c>
      <c r="R461" s="43">
        <v>0.6169</v>
      </c>
      <c r="S461" s="43">
        <v>0.63219999999999998</v>
      </c>
      <c r="T461" s="43">
        <v>0.56889999999999996</v>
      </c>
      <c r="U461" s="43">
        <v>0.6169</v>
      </c>
    </row>
    <row r="462" spans="1:21" ht="14.1" customHeight="1" x14ac:dyDescent="0.2">
      <c r="A462" s="40">
        <v>109904</v>
      </c>
      <c r="B462" s="40" t="s">
        <v>465</v>
      </c>
      <c r="C462" s="40" t="s">
        <v>1019</v>
      </c>
      <c r="D462" s="41">
        <v>45866.734468000002</v>
      </c>
      <c r="E462" s="42">
        <v>0</v>
      </c>
      <c r="F462" s="42">
        <v>1062989114</v>
      </c>
      <c r="G462" s="42">
        <v>1110519093</v>
      </c>
      <c r="H462" s="42">
        <v>1129727277</v>
      </c>
      <c r="I462" s="43">
        <v>1.7299999999999999E-2</v>
      </c>
      <c r="J462" s="44">
        <v>0</v>
      </c>
      <c r="K462" s="44">
        <v>0</v>
      </c>
      <c r="L462" s="44">
        <v>0</v>
      </c>
      <c r="M462" s="43">
        <v>1.7299999999999999E-2</v>
      </c>
      <c r="N462" s="42">
        <v>0</v>
      </c>
      <c r="O462" s="42">
        <v>0</v>
      </c>
      <c r="P462" s="42">
        <v>1081375192</v>
      </c>
      <c r="Q462" s="43">
        <v>0.6169</v>
      </c>
      <c r="R462" s="43">
        <v>0.6169</v>
      </c>
      <c r="S462" s="43">
        <v>0.63219999999999998</v>
      </c>
      <c r="T462" s="43">
        <v>0.56889999999999996</v>
      </c>
      <c r="U462" s="43">
        <v>0.6169</v>
      </c>
    </row>
    <row r="463" spans="1:21" ht="14.1" customHeight="1" x14ac:dyDescent="0.2">
      <c r="A463" s="40">
        <v>109905</v>
      </c>
      <c r="B463" s="40" t="s">
        <v>89</v>
      </c>
      <c r="C463" s="40" t="s">
        <v>1019</v>
      </c>
      <c r="D463" s="41">
        <v>45868.670126999998</v>
      </c>
      <c r="E463" s="42">
        <v>0</v>
      </c>
      <c r="F463" s="42">
        <v>159282277</v>
      </c>
      <c r="G463" s="42">
        <v>168649525</v>
      </c>
      <c r="H463" s="42">
        <v>166952669</v>
      </c>
      <c r="I463" s="43">
        <v>-1.01E-2</v>
      </c>
      <c r="J463" s="44">
        <v>0</v>
      </c>
      <c r="K463" s="44">
        <v>0</v>
      </c>
      <c r="L463" s="44">
        <v>0</v>
      </c>
      <c r="M463" s="43">
        <v>-1.01E-2</v>
      </c>
      <c r="N463" s="42">
        <v>0</v>
      </c>
      <c r="O463" s="42">
        <v>0</v>
      </c>
      <c r="P463" s="42">
        <v>157679669</v>
      </c>
      <c r="Q463" s="43">
        <v>0.6169</v>
      </c>
      <c r="R463" s="43">
        <v>0.6169</v>
      </c>
      <c r="S463" s="43">
        <v>0.63219999999999998</v>
      </c>
      <c r="T463" s="43">
        <v>0.56889999999999996</v>
      </c>
      <c r="U463" s="43">
        <v>0.6169</v>
      </c>
    </row>
    <row r="464" spans="1:21" ht="14.1" customHeight="1" x14ac:dyDescent="0.2">
      <c r="A464" s="40">
        <v>109907</v>
      </c>
      <c r="B464" s="40" t="s">
        <v>466</v>
      </c>
      <c r="C464" s="40" t="s">
        <v>1019</v>
      </c>
      <c r="D464" s="41">
        <v>45869.791956000001</v>
      </c>
      <c r="E464" s="42">
        <v>0</v>
      </c>
      <c r="F464" s="42">
        <v>503578731</v>
      </c>
      <c r="G464" s="42">
        <v>523339708</v>
      </c>
      <c r="H464" s="42">
        <v>510819456</v>
      </c>
      <c r="I464" s="43">
        <v>-2.3900000000000001E-2</v>
      </c>
      <c r="J464" s="44">
        <v>0</v>
      </c>
      <c r="K464" s="44">
        <v>0</v>
      </c>
      <c r="L464" s="44">
        <v>0</v>
      </c>
      <c r="M464" s="43">
        <v>-2.3900000000000001E-2</v>
      </c>
      <c r="N464" s="42">
        <v>0</v>
      </c>
      <c r="O464" s="42">
        <v>0</v>
      </c>
      <c r="P464" s="42">
        <v>491531236</v>
      </c>
      <c r="Q464" s="43">
        <v>0.6169</v>
      </c>
      <c r="R464" s="43">
        <v>0.6169</v>
      </c>
      <c r="S464" s="43">
        <v>0.63219999999999998</v>
      </c>
      <c r="T464" s="43">
        <v>0.56889999999999996</v>
      </c>
      <c r="U464" s="43">
        <v>0.6169</v>
      </c>
    </row>
    <row r="465" spans="1:21" ht="14.1" customHeight="1" x14ac:dyDescent="0.2">
      <c r="A465" s="40">
        <v>109908</v>
      </c>
      <c r="B465" s="40" t="s">
        <v>467</v>
      </c>
      <c r="C465" s="40" t="s">
        <v>1019</v>
      </c>
      <c r="D465" s="41">
        <v>45869.796215000002</v>
      </c>
      <c r="E465" s="42">
        <v>0</v>
      </c>
      <c r="F465" s="42">
        <v>116250369</v>
      </c>
      <c r="G465" s="42">
        <v>118967675</v>
      </c>
      <c r="H465" s="42">
        <v>105403988</v>
      </c>
      <c r="I465" s="43">
        <v>-0.114</v>
      </c>
      <c r="J465" s="44">
        <v>0</v>
      </c>
      <c r="K465" s="44">
        <v>0</v>
      </c>
      <c r="L465" s="44">
        <v>0</v>
      </c>
      <c r="M465" s="43">
        <v>-0.114</v>
      </c>
      <c r="N465" s="42">
        <v>0</v>
      </c>
      <c r="O465" s="42">
        <v>0</v>
      </c>
      <c r="P465" s="42">
        <v>102996486</v>
      </c>
      <c r="Q465" s="43">
        <v>0.6169</v>
      </c>
      <c r="R465" s="43">
        <v>0.6169</v>
      </c>
      <c r="S465" s="43">
        <v>0.63219999999999998</v>
      </c>
      <c r="T465" s="43">
        <v>0.56889999999999996</v>
      </c>
      <c r="U465" s="43">
        <v>0.6169</v>
      </c>
    </row>
    <row r="466" spans="1:21" ht="14.1" customHeight="1" x14ac:dyDescent="0.2">
      <c r="A466" s="40">
        <v>109910</v>
      </c>
      <c r="B466" s="40" t="s">
        <v>468</v>
      </c>
      <c r="C466" s="40" t="s">
        <v>1019</v>
      </c>
      <c r="D466" s="41">
        <v>45866.723843</v>
      </c>
      <c r="E466" s="42">
        <v>0</v>
      </c>
      <c r="F466" s="42">
        <v>108539484</v>
      </c>
      <c r="G466" s="42">
        <v>111185577</v>
      </c>
      <c r="H466" s="42">
        <v>110860939</v>
      </c>
      <c r="I466" s="43">
        <v>-2.8999999999999998E-3</v>
      </c>
      <c r="J466" s="44">
        <v>0</v>
      </c>
      <c r="K466" s="44">
        <v>0</v>
      </c>
      <c r="L466" s="44">
        <v>0</v>
      </c>
      <c r="M466" s="43">
        <v>-2.8999999999999998E-3</v>
      </c>
      <c r="N466" s="42">
        <v>0</v>
      </c>
      <c r="O466" s="42">
        <v>0</v>
      </c>
      <c r="P466" s="42">
        <v>108222572</v>
      </c>
      <c r="Q466" s="43">
        <v>0.6169</v>
      </c>
      <c r="R466" s="43">
        <v>0.6169</v>
      </c>
      <c r="S466" s="43">
        <v>0.63219999999999998</v>
      </c>
      <c r="T466" s="43">
        <v>0.56889999999999996</v>
      </c>
      <c r="U466" s="43">
        <v>0.6169</v>
      </c>
    </row>
    <row r="467" spans="1:21" ht="14.1" customHeight="1" x14ac:dyDescent="0.2">
      <c r="A467" s="40">
        <v>109911</v>
      </c>
      <c r="B467" s="40" t="s">
        <v>469</v>
      </c>
      <c r="C467" s="40" t="s">
        <v>1019</v>
      </c>
      <c r="D467" s="41">
        <v>45866.725139000002</v>
      </c>
      <c r="E467" s="42">
        <v>0</v>
      </c>
      <c r="F467" s="42">
        <v>1007181158</v>
      </c>
      <c r="G467" s="42">
        <v>1103157899</v>
      </c>
      <c r="H467" s="42">
        <v>1078475026</v>
      </c>
      <c r="I467" s="43">
        <v>-2.24E-2</v>
      </c>
      <c r="J467" s="44">
        <v>0</v>
      </c>
      <c r="K467" s="44">
        <v>0</v>
      </c>
      <c r="L467" s="44">
        <v>0</v>
      </c>
      <c r="M467" s="43">
        <v>-2.24E-2</v>
      </c>
      <c r="N467" s="42">
        <v>0</v>
      </c>
      <c r="O467" s="42">
        <v>0</v>
      </c>
      <c r="P467" s="42">
        <v>984645740</v>
      </c>
      <c r="Q467" s="43">
        <v>0.6169</v>
      </c>
      <c r="R467" s="43">
        <v>0.6169</v>
      </c>
      <c r="S467" s="43">
        <v>0.63219999999999998</v>
      </c>
      <c r="T467" s="43">
        <v>0.56889999999999996</v>
      </c>
      <c r="U467" s="43">
        <v>0.6169</v>
      </c>
    </row>
    <row r="468" spans="1:21" ht="14.1" customHeight="1" x14ac:dyDescent="0.2">
      <c r="A468" s="40">
        <v>109912</v>
      </c>
      <c r="B468" s="40" t="s">
        <v>470</v>
      </c>
      <c r="C468" s="40" t="s">
        <v>1019</v>
      </c>
      <c r="D468" s="41">
        <v>45866.672951</v>
      </c>
      <c r="E468" s="42">
        <v>0</v>
      </c>
      <c r="F468" s="42">
        <v>144834788</v>
      </c>
      <c r="G468" s="42">
        <v>154065371</v>
      </c>
      <c r="H468" s="42">
        <v>147233704</v>
      </c>
      <c r="I468" s="43">
        <v>-4.4299999999999999E-2</v>
      </c>
      <c r="J468" s="44">
        <v>0</v>
      </c>
      <c r="K468" s="44">
        <v>0</v>
      </c>
      <c r="L468" s="44">
        <v>0</v>
      </c>
      <c r="M468" s="43">
        <v>-4.4299999999999999E-2</v>
      </c>
      <c r="N468" s="42">
        <v>0</v>
      </c>
      <c r="O468" s="42">
        <v>0</v>
      </c>
      <c r="P468" s="42">
        <v>138412430</v>
      </c>
      <c r="Q468" s="43">
        <v>0.6169</v>
      </c>
      <c r="R468" s="43">
        <v>0.6169</v>
      </c>
      <c r="S468" s="43">
        <v>0.63219999999999998</v>
      </c>
      <c r="T468" s="43">
        <v>0.56889999999999996</v>
      </c>
      <c r="U468" s="43">
        <v>0.6169</v>
      </c>
    </row>
    <row r="469" spans="1:21" ht="14.1" customHeight="1" x14ac:dyDescent="0.2">
      <c r="A469" s="40">
        <v>109913</v>
      </c>
      <c r="B469" s="40" t="s">
        <v>471</v>
      </c>
      <c r="C469" s="40" t="s">
        <v>1019</v>
      </c>
      <c r="D469" s="41">
        <v>45866.691237999999</v>
      </c>
      <c r="E469" s="42">
        <v>0</v>
      </c>
      <c r="F469" s="42">
        <v>275982217</v>
      </c>
      <c r="G469" s="42">
        <v>284465772</v>
      </c>
      <c r="H469" s="42">
        <v>278334671</v>
      </c>
      <c r="I469" s="43">
        <v>-2.1600000000000001E-2</v>
      </c>
      <c r="J469" s="44">
        <v>0</v>
      </c>
      <c r="K469" s="44">
        <v>0</v>
      </c>
      <c r="L469" s="44">
        <v>0</v>
      </c>
      <c r="M469" s="43">
        <v>-2.1600000000000001E-2</v>
      </c>
      <c r="N469" s="42">
        <v>0</v>
      </c>
      <c r="O469" s="42">
        <v>0</v>
      </c>
      <c r="P469" s="42">
        <v>270033962</v>
      </c>
      <c r="Q469" s="43">
        <v>0.62239999999999995</v>
      </c>
      <c r="R469" s="43">
        <v>0.62239999999999995</v>
      </c>
      <c r="S469" s="43">
        <v>0.63219999999999998</v>
      </c>
      <c r="T469" s="43">
        <v>0.56889999999999996</v>
      </c>
      <c r="U469" s="43">
        <v>0.62239999999999995</v>
      </c>
    </row>
    <row r="470" spans="1:21" ht="14.1" customHeight="1" x14ac:dyDescent="0.2">
      <c r="A470" s="40">
        <v>109914</v>
      </c>
      <c r="B470" s="40" t="s">
        <v>472</v>
      </c>
      <c r="C470" s="40" t="s">
        <v>1019</v>
      </c>
      <c r="D470" s="41">
        <v>45867.464583000001</v>
      </c>
      <c r="E470" s="42">
        <v>0</v>
      </c>
      <c r="F470" s="42">
        <v>90413283</v>
      </c>
      <c r="G470" s="42">
        <v>93507609</v>
      </c>
      <c r="H470" s="42">
        <v>163195657</v>
      </c>
      <c r="I470" s="43">
        <v>0.74529999999999996</v>
      </c>
      <c r="J470" s="44">
        <v>0</v>
      </c>
      <c r="K470" s="44">
        <v>0</v>
      </c>
      <c r="L470" s="44">
        <v>0</v>
      </c>
      <c r="M470" s="43">
        <v>0.74529999999999996</v>
      </c>
      <c r="N470" s="42">
        <v>0</v>
      </c>
      <c r="O470" s="42">
        <v>0</v>
      </c>
      <c r="P470" s="42">
        <v>157795235</v>
      </c>
      <c r="Q470" s="43">
        <v>0.6169</v>
      </c>
      <c r="R470" s="43">
        <v>0.36230000000000001</v>
      </c>
      <c r="S470" s="43">
        <v>0.63219999999999998</v>
      </c>
      <c r="T470" s="43">
        <v>0.56889999999999996</v>
      </c>
      <c r="U470" s="43">
        <v>0.56889999999999996</v>
      </c>
    </row>
    <row r="471" spans="1:21" ht="14.1" customHeight="1" x14ac:dyDescent="0.2">
      <c r="A471" s="40">
        <v>110901</v>
      </c>
      <c r="B471" s="40" t="s">
        <v>473</v>
      </c>
      <c r="C471" s="40" t="s">
        <v>1019</v>
      </c>
      <c r="D471" s="41">
        <v>45866.628923999997</v>
      </c>
      <c r="E471" s="42">
        <v>0</v>
      </c>
      <c r="F471" s="42">
        <v>93036694</v>
      </c>
      <c r="G471" s="42">
        <v>95710317</v>
      </c>
      <c r="H471" s="42">
        <v>92678782</v>
      </c>
      <c r="I471" s="43">
        <v>-3.1699999999999999E-2</v>
      </c>
      <c r="J471" s="44">
        <v>0</v>
      </c>
      <c r="K471" s="44">
        <v>0</v>
      </c>
      <c r="L471" s="44">
        <v>0</v>
      </c>
      <c r="M471" s="43">
        <v>-3.1699999999999999E-2</v>
      </c>
      <c r="N471" s="42">
        <v>0</v>
      </c>
      <c r="O471" s="42">
        <v>0</v>
      </c>
      <c r="P471" s="42">
        <v>90089844</v>
      </c>
      <c r="Q471" s="43">
        <v>0.61919999999999997</v>
      </c>
      <c r="R471" s="43">
        <v>0.61919999999999997</v>
      </c>
      <c r="S471" s="43">
        <v>0.63219999999999998</v>
      </c>
      <c r="T471" s="43">
        <v>0.56889999999999996</v>
      </c>
      <c r="U471" s="43">
        <v>0.61919999999999997</v>
      </c>
    </row>
    <row r="472" spans="1:21" ht="14.1" customHeight="1" x14ac:dyDescent="0.2">
      <c r="A472" s="40">
        <v>110902</v>
      </c>
      <c r="B472" s="40" t="s">
        <v>474</v>
      </c>
      <c r="C472" s="40" t="s">
        <v>1019</v>
      </c>
      <c r="D472" s="41">
        <v>45867.816678000003</v>
      </c>
      <c r="E472" s="42">
        <v>0</v>
      </c>
      <c r="F472" s="42">
        <v>1533185467</v>
      </c>
      <c r="G472" s="42">
        <v>1516197071</v>
      </c>
      <c r="H472" s="42">
        <v>1448998552</v>
      </c>
      <c r="I472" s="43">
        <v>-4.4299999999999999E-2</v>
      </c>
      <c r="J472" s="44">
        <v>0</v>
      </c>
      <c r="K472" s="44">
        <v>0</v>
      </c>
      <c r="L472" s="44">
        <v>0</v>
      </c>
      <c r="M472" s="43">
        <v>-4.4299999999999999E-2</v>
      </c>
      <c r="N472" s="42">
        <v>0</v>
      </c>
      <c r="O472" s="42">
        <v>0</v>
      </c>
      <c r="P472" s="42">
        <v>1465234015</v>
      </c>
      <c r="Q472" s="43">
        <v>0.6542</v>
      </c>
      <c r="R472" s="43">
        <v>0.6542</v>
      </c>
      <c r="S472" s="43">
        <v>0.63219999999999998</v>
      </c>
      <c r="T472" s="43">
        <v>0.56889999999999996</v>
      </c>
      <c r="U472" s="43">
        <v>0.63219999999999998</v>
      </c>
    </row>
    <row r="473" spans="1:21" ht="14.1" customHeight="1" x14ac:dyDescent="0.2">
      <c r="A473" s="40">
        <v>110905</v>
      </c>
      <c r="B473" s="40" t="s">
        <v>475</v>
      </c>
      <c r="C473" s="40" t="s">
        <v>1019</v>
      </c>
      <c r="D473" s="41">
        <v>45869.808367999998</v>
      </c>
      <c r="E473" s="42">
        <v>0</v>
      </c>
      <c r="F473" s="42">
        <v>170399779</v>
      </c>
      <c r="G473" s="42">
        <v>178463876</v>
      </c>
      <c r="H473" s="42">
        <v>183453660</v>
      </c>
      <c r="I473" s="43">
        <v>2.8000000000000001E-2</v>
      </c>
      <c r="J473" s="44">
        <v>0</v>
      </c>
      <c r="K473" s="44">
        <v>0</v>
      </c>
      <c r="L473" s="44">
        <v>0</v>
      </c>
      <c r="M473" s="43">
        <v>2.8000000000000001E-2</v>
      </c>
      <c r="N473" s="42">
        <v>0</v>
      </c>
      <c r="O473" s="42">
        <v>0</v>
      </c>
      <c r="P473" s="42">
        <v>175164094</v>
      </c>
      <c r="Q473" s="43">
        <v>0.6169</v>
      </c>
      <c r="R473" s="43">
        <v>0.61509999999999998</v>
      </c>
      <c r="S473" s="43">
        <v>0.63219999999999998</v>
      </c>
      <c r="T473" s="43">
        <v>0.56889999999999996</v>
      </c>
      <c r="U473" s="43">
        <v>0.61509999999999998</v>
      </c>
    </row>
    <row r="474" spans="1:21" ht="14.1" customHeight="1" x14ac:dyDescent="0.2">
      <c r="A474" s="40">
        <v>110906</v>
      </c>
      <c r="B474" s="40" t="s">
        <v>476</v>
      </c>
      <c r="C474" s="40" t="s">
        <v>1019</v>
      </c>
      <c r="D474" s="41">
        <v>45862.839768999998</v>
      </c>
      <c r="E474" s="42">
        <v>0</v>
      </c>
      <c r="F474" s="42">
        <v>190574826</v>
      </c>
      <c r="G474" s="42">
        <v>127424307</v>
      </c>
      <c r="H474" s="42">
        <v>129727151</v>
      </c>
      <c r="I474" s="43">
        <v>1.8100000000000002E-2</v>
      </c>
      <c r="J474" s="44">
        <v>0</v>
      </c>
      <c r="K474" s="44">
        <v>0</v>
      </c>
      <c r="L474" s="44">
        <v>0</v>
      </c>
      <c r="M474" s="43">
        <v>1.8100000000000002E-2</v>
      </c>
      <c r="N474" s="42">
        <v>0</v>
      </c>
      <c r="O474" s="42">
        <v>0</v>
      </c>
      <c r="P474" s="42">
        <v>194018942</v>
      </c>
      <c r="Q474" s="43">
        <v>0.61919999999999997</v>
      </c>
      <c r="R474" s="43">
        <v>0.61919999999999997</v>
      </c>
      <c r="S474" s="43">
        <v>0.63219999999999998</v>
      </c>
      <c r="T474" s="43">
        <v>0.56889999999999996</v>
      </c>
      <c r="U474" s="43">
        <v>0.61919999999999997</v>
      </c>
    </row>
    <row r="475" spans="1:21" ht="14.1" customHeight="1" x14ac:dyDescent="0.2">
      <c r="A475" s="40">
        <v>110907</v>
      </c>
      <c r="B475" s="40" t="s">
        <v>477</v>
      </c>
      <c r="C475" s="40" t="s">
        <v>1019</v>
      </c>
      <c r="D475" s="41">
        <v>45868.750034999997</v>
      </c>
      <c r="E475" s="42">
        <v>5979198</v>
      </c>
      <c r="F475" s="42">
        <v>1182076482</v>
      </c>
      <c r="G475" s="42">
        <v>1178627490</v>
      </c>
      <c r="H475" s="42">
        <v>1063888274</v>
      </c>
      <c r="I475" s="43">
        <v>-9.7299999999999998E-2</v>
      </c>
      <c r="J475" s="44">
        <v>0</v>
      </c>
      <c r="K475" s="44">
        <v>0</v>
      </c>
      <c r="L475" s="44">
        <v>0</v>
      </c>
      <c r="M475" s="43">
        <v>-9.7299999999999998E-2</v>
      </c>
      <c r="N475" s="42">
        <v>4069361</v>
      </c>
      <c r="O475" s="42">
        <v>-1909837</v>
      </c>
      <c r="P475" s="42">
        <v>1065673744</v>
      </c>
      <c r="Q475" s="43">
        <v>0.6331</v>
      </c>
      <c r="R475" s="43">
        <v>0.6331</v>
      </c>
      <c r="S475" s="43">
        <v>0.63219999999999998</v>
      </c>
      <c r="T475" s="43">
        <v>0.56889999999999996</v>
      </c>
      <c r="U475" s="43">
        <v>0.63219999999999998</v>
      </c>
    </row>
    <row r="476" spans="1:21" ht="14.1" customHeight="1" x14ac:dyDescent="0.2">
      <c r="A476" s="40">
        <v>110908</v>
      </c>
      <c r="B476" s="40" t="s">
        <v>478</v>
      </c>
      <c r="C476" s="40" t="s">
        <v>1019</v>
      </c>
      <c r="D476" s="41">
        <v>45869.765879999999</v>
      </c>
      <c r="E476" s="42">
        <v>0</v>
      </c>
      <c r="F476" s="42">
        <v>55715807</v>
      </c>
      <c r="G476" s="42">
        <v>57045521</v>
      </c>
      <c r="H476" s="42">
        <v>57347414</v>
      </c>
      <c r="I476" s="43">
        <v>5.3E-3</v>
      </c>
      <c r="J476" s="44">
        <v>0</v>
      </c>
      <c r="K476" s="44">
        <v>0</v>
      </c>
      <c r="L476" s="44">
        <v>0</v>
      </c>
      <c r="M476" s="43">
        <v>5.3E-3</v>
      </c>
      <c r="N476" s="42">
        <v>0</v>
      </c>
      <c r="O476" s="42">
        <v>0</v>
      </c>
      <c r="P476" s="42">
        <v>56010663</v>
      </c>
      <c r="Q476" s="43">
        <v>0.62549999999999994</v>
      </c>
      <c r="R476" s="43">
        <v>0.62549999999999994</v>
      </c>
      <c r="S476" s="43">
        <v>0.63219999999999998</v>
      </c>
      <c r="T476" s="43">
        <v>0.56889999999999996</v>
      </c>
      <c r="U476" s="43">
        <v>0.62549999999999994</v>
      </c>
    </row>
    <row r="477" spans="1:21" ht="14.1" customHeight="1" x14ac:dyDescent="0.2">
      <c r="A477" s="40">
        <v>111901</v>
      </c>
      <c r="B477" s="40" t="s">
        <v>479</v>
      </c>
      <c r="C477" s="40" t="s">
        <v>1019</v>
      </c>
      <c r="D477" s="41">
        <v>45867.802129999996</v>
      </c>
      <c r="E477" s="42">
        <v>0</v>
      </c>
      <c r="F477" s="42">
        <v>9173538943</v>
      </c>
      <c r="G477" s="42">
        <v>8278486178</v>
      </c>
      <c r="H477" s="42">
        <v>8517079831</v>
      </c>
      <c r="I477" s="43">
        <v>2.8799999999999999E-2</v>
      </c>
      <c r="J477" s="44">
        <v>0</v>
      </c>
      <c r="K477" s="44">
        <v>0</v>
      </c>
      <c r="L477" s="44">
        <v>0</v>
      </c>
      <c r="M477" s="43">
        <v>2.8799999999999999E-2</v>
      </c>
      <c r="N477" s="42">
        <v>0</v>
      </c>
      <c r="O477" s="42">
        <v>0</v>
      </c>
      <c r="P477" s="42">
        <v>9437928847</v>
      </c>
      <c r="Q477" s="43">
        <v>0.6169</v>
      </c>
      <c r="R477" s="43">
        <v>0.61460000000000004</v>
      </c>
      <c r="S477" s="43">
        <v>0.63219999999999998</v>
      </c>
      <c r="T477" s="43">
        <v>0.56889999999999996</v>
      </c>
      <c r="U477" s="43">
        <v>0.61460000000000004</v>
      </c>
    </row>
    <row r="478" spans="1:21" ht="14.1" customHeight="1" x14ac:dyDescent="0.2">
      <c r="A478" s="40">
        <v>111902</v>
      </c>
      <c r="B478" s="40" t="s">
        <v>480</v>
      </c>
      <c r="C478" s="40" t="s">
        <v>1019</v>
      </c>
      <c r="D478" s="41">
        <v>45868.754143999999</v>
      </c>
      <c r="E478" s="42">
        <v>0</v>
      </c>
      <c r="F478" s="42">
        <v>336164300</v>
      </c>
      <c r="G478" s="42">
        <v>352561864</v>
      </c>
      <c r="H478" s="42">
        <v>342483609</v>
      </c>
      <c r="I478" s="43">
        <v>-2.86E-2</v>
      </c>
      <c r="J478" s="44">
        <v>0</v>
      </c>
      <c r="K478" s="44">
        <v>0</v>
      </c>
      <c r="L478" s="44">
        <v>0</v>
      </c>
      <c r="M478" s="43">
        <v>-2.86E-2</v>
      </c>
      <c r="N478" s="42">
        <v>0</v>
      </c>
      <c r="O478" s="42">
        <v>0</v>
      </c>
      <c r="P478" s="42">
        <v>326554782</v>
      </c>
      <c r="Q478" s="43">
        <v>0.6169</v>
      </c>
      <c r="R478" s="43">
        <v>0.6169</v>
      </c>
      <c r="S478" s="43">
        <v>0.63219999999999998</v>
      </c>
      <c r="T478" s="43">
        <v>0.56889999999999996</v>
      </c>
      <c r="U478" s="43">
        <v>0.6169</v>
      </c>
    </row>
    <row r="479" spans="1:21" ht="14.1" customHeight="1" x14ac:dyDescent="0.2">
      <c r="A479" s="40">
        <v>111903</v>
      </c>
      <c r="B479" s="40" t="s">
        <v>481</v>
      </c>
      <c r="C479" s="40" t="s">
        <v>1019</v>
      </c>
      <c r="D479" s="41">
        <v>45869.810670999999</v>
      </c>
      <c r="E479" s="42">
        <v>0</v>
      </c>
      <c r="F479" s="42">
        <v>518982565</v>
      </c>
      <c r="G479" s="42">
        <v>547190986</v>
      </c>
      <c r="H479" s="42">
        <v>589190986</v>
      </c>
      <c r="I479" s="43">
        <v>7.6799999999999993E-2</v>
      </c>
      <c r="J479" s="44">
        <v>0</v>
      </c>
      <c r="K479" s="44">
        <v>0</v>
      </c>
      <c r="L479" s="44">
        <v>0</v>
      </c>
      <c r="M479" s="43">
        <v>7.6799999999999993E-2</v>
      </c>
      <c r="N479" s="42">
        <v>0</v>
      </c>
      <c r="O479" s="42">
        <v>0</v>
      </c>
      <c r="P479" s="42">
        <v>558817409</v>
      </c>
      <c r="Q479" s="43">
        <v>0.6169</v>
      </c>
      <c r="R479" s="43">
        <v>0.58720000000000006</v>
      </c>
      <c r="S479" s="43">
        <v>0.63219999999999998</v>
      </c>
      <c r="T479" s="43">
        <v>0.56889999999999996</v>
      </c>
      <c r="U479" s="43">
        <v>0.58720000000000006</v>
      </c>
    </row>
    <row r="480" spans="1:21" ht="14.1" customHeight="1" x14ac:dyDescent="0.2">
      <c r="A480" s="40">
        <v>112901</v>
      </c>
      <c r="B480" s="40" t="s">
        <v>482</v>
      </c>
      <c r="C480" s="40" t="s">
        <v>1019</v>
      </c>
      <c r="D480" s="41">
        <v>45868.790845000003</v>
      </c>
      <c r="E480" s="42">
        <v>0</v>
      </c>
      <c r="F480" s="42">
        <v>2039061938</v>
      </c>
      <c r="G480" s="42">
        <v>2389836056</v>
      </c>
      <c r="H480" s="42">
        <v>2669994217</v>
      </c>
      <c r="I480" s="43">
        <v>0.1172</v>
      </c>
      <c r="J480" s="44">
        <v>0</v>
      </c>
      <c r="K480" s="44">
        <v>0</v>
      </c>
      <c r="L480" s="44">
        <v>0</v>
      </c>
      <c r="M480" s="43">
        <v>0.1172</v>
      </c>
      <c r="N480" s="42">
        <v>0</v>
      </c>
      <c r="O480" s="42">
        <v>0</v>
      </c>
      <c r="P480" s="42">
        <v>2278099190</v>
      </c>
      <c r="Q480" s="43">
        <v>0.6169</v>
      </c>
      <c r="R480" s="43">
        <v>0.56589999999999996</v>
      </c>
      <c r="S480" s="43">
        <v>0.63219999999999998</v>
      </c>
      <c r="T480" s="43">
        <v>0.56889999999999996</v>
      </c>
      <c r="U480" s="43">
        <v>0.56889999999999996</v>
      </c>
    </row>
    <row r="481" spans="1:21" ht="14.1" customHeight="1" x14ac:dyDescent="0.2">
      <c r="A481" s="40">
        <v>112905</v>
      </c>
      <c r="B481" s="40" t="s">
        <v>483</v>
      </c>
      <c r="C481" s="40" t="s">
        <v>1019</v>
      </c>
      <c r="D481" s="41">
        <v>45868.557869999997</v>
      </c>
      <c r="E481" s="42">
        <v>0</v>
      </c>
      <c r="F481" s="42">
        <v>131896198</v>
      </c>
      <c r="G481" s="42">
        <v>141835427</v>
      </c>
      <c r="H481" s="42">
        <v>148078366</v>
      </c>
      <c r="I481" s="43">
        <v>4.3999999999999997E-2</v>
      </c>
      <c r="J481" s="44">
        <v>0</v>
      </c>
      <c r="K481" s="44">
        <v>0</v>
      </c>
      <c r="L481" s="44">
        <v>0</v>
      </c>
      <c r="M481" s="43">
        <v>4.3999999999999997E-2</v>
      </c>
      <c r="N481" s="42">
        <v>0</v>
      </c>
      <c r="O481" s="42">
        <v>0</v>
      </c>
      <c r="P481" s="42">
        <v>137701658</v>
      </c>
      <c r="Q481" s="43">
        <v>0.6169</v>
      </c>
      <c r="R481" s="43">
        <v>0.60560000000000003</v>
      </c>
      <c r="S481" s="43">
        <v>0.63219999999999998</v>
      </c>
      <c r="T481" s="43">
        <v>0.56889999999999996</v>
      </c>
      <c r="U481" s="43">
        <v>0.60560000000000003</v>
      </c>
    </row>
    <row r="482" spans="1:21" ht="14.1" customHeight="1" x14ac:dyDescent="0.2">
      <c r="A482" s="40">
        <v>112906</v>
      </c>
      <c r="B482" s="40" t="s">
        <v>484</v>
      </c>
      <c r="C482" s="40" t="s">
        <v>1019</v>
      </c>
      <c r="D482" s="41">
        <v>45867.820335999997</v>
      </c>
      <c r="E482" s="42">
        <v>0</v>
      </c>
      <c r="F482" s="42">
        <v>148227037</v>
      </c>
      <c r="G482" s="42">
        <v>143516365</v>
      </c>
      <c r="H482" s="42">
        <v>154733945</v>
      </c>
      <c r="I482" s="43">
        <v>7.8200000000000006E-2</v>
      </c>
      <c r="J482" s="44">
        <v>0</v>
      </c>
      <c r="K482" s="44">
        <v>0</v>
      </c>
      <c r="L482" s="44">
        <v>0</v>
      </c>
      <c r="M482" s="43">
        <v>7.8200000000000006E-2</v>
      </c>
      <c r="N482" s="42">
        <v>0</v>
      </c>
      <c r="O482" s="42">
        <v>0</v>
      </c>
      <c r="P482" s="42">
        <v>159812814</v>
      </c>
      <c r="Q482" s="43">
        <v>0.61919999999999997</v>
      </c>
      <c r="R482" s="43">
        <v>0.58860000000000001</v>
      </c>
      <c r="S482" s="43">
        <v>0.63219999999999998</v>
      </c>
      <c r="T482" s="43">
        <v>0.56889999999999996</v>
      </c>
      <c r="U482" s="43">
        <v>0.58860000000000001</v>
      </c>
    </row>
    <row r="483" spans="1:21" ht="14.1" customHeight="1" x14ac:dyDescent="0.2">
      <c r="A483" s="40">
        <v>112907</v>
      </c>
      <c r="B483" s="40" t="s">
        <v>485</v>
      </c>
      <c r="C483" s="40" t="s">
        <v>1019</v>
      </c>
      <c r="D483" s="41">
        <v>45866.746030000002</v>
      </c>
      <c r="E483" s="42">
        <v>0</v>
      </c>
      <c r="F483" s="42">
        <v>107047426</v>
      </c>
      <c r="G483" s="42">
        <v>116292994</v>
      </c>
      <c r="H483" s="42">
        <v>112655694</v>
      </c>
      <c r="I483" s="43">
        <v>-3.1300000000000001E-2</v>
      </c>
      <c r="J483" s="44">
        <v>0</v>
      </c>
      <c r="K483" s="44">
        <v>0</v>
      </c>
      <c r="L483" s="44">
        <v>0</v>
      </c>
      <c r="M483" s="43">
        <v>-3.1300000000000001E-2</v>
      </c>
      <c r="N483" s="42">
        <v>0</v>
      </c>
      <c r="O483" s="42">
        <v>0</v>
      </c>
      <c r="P483" s="42">
        <v>103699300</v>
      </c>
      <c r="Q483" s="43">
        <v>0.6169</v>
      </c>
      <c r="R483" s="43">
        <v>0.6169</v>
      </c>
      <c r="S483" s="43">
        <v>0.63219999999999998</v>
      </c>
      <c r="T483" s="43">
        <v>0.56889999999999996</v>
      </c>
      <c r="U483" s="43">
        <v>0.6169</v>
      </c>
    </row>
    <row r="484" spans="1:21" ht="14.1" customHeight="1" x14ac:dyDescent="0.2">
      <c r="A484" s="40">
        <v>112908</v>
      </c>
      <c r="B484" s="40" t="s">
        <v>486</v>
      </c>
      <c r="C484" s="40" t="s">
        <v>1019</v>
      </c>
      <c r="D484" s="41">
        <v>45866.630440000001</v>
      </c>
      <c r="E484" s="42">
        <v>0</v>
      </c>
      <c r="F484" s="42">
        <v>234062171</v>
      </c>
      <c r="G484" s="42">
        <v>255480192</v>
      </c>
      <c r="H484" s="42">
        <v>282972217</v>
      </c>
      <c r="I484" s="43">
        <v>0.1076</v>
      </c>
      <c r="J484" s="44">
        <v>0</v>
      </c>
      <c r="K484" s="44">
        <v>0</v>
      </c>
      <c r="L484" s="44">
        <v>0</v>
      </c>
      <c r="M484" s="43">
        <v>0.1076</v>
      </c>
      <c r="N484" s="42">
        <v>0</v>
      </c>
      <c r="O484" s="42">
        <v>0</v>
      </c>
      <c r="P484" s="42">
        <v>259249419</v>
      </c>
      <c r="Q484" s="43">
        <v>0.6169</v>
      </c>
      <c r="R484" s="43">
        <v>0.57079999999999997</v>
      </c>
      <c r="S484" s="43">
        <v>0.63219999999999998</v>
      </c>
      <c r="T484" s="43">
        <v>0.56889999999999996</v>
      </c>
      <c r="U484" s="43">
        <v>0.57079999999999997</v>
      </c>
    </row>
    <row r="485" spans="1:21" ht="14.1" customHeight="1" x14ac:dyDescent="0.2">
      <c r="A485" s="40">
        <v>112909</v>
      </c>
      <c r="B485" s="40" t="s">
        <v>487</v>
      </c>
      <c r="C485" s="40" t="s">
        <v>1019</v>
      </c>
      <c r="D485" s="41">
        <v>45868.422129999999</v>
      </c>
      <c r="E485" s="42">
        <v>0</v>
      </c>
      <c r="F485" s="42">
        <v>129916719</v>
      </c>
      <c r="G485" s="42">
        <v>134840252</v>
      </c>
      <c r="H485" s="42">
        <v>172415195</v>
      </c>
      <c r="I485" s="43">
        <v>0.2787</v>
      </c>
      <c r="J485" s="44">
        <v>0</v>
      </c>
      <c r="K485" s="44">
        <v>0</v>
      </c>
      <c r="L485" s="44">
        <v>0</v>
      </c>
      <c r="M485" s="43">
        <v>0.2787</v>
      </c>
      <c r="N485" s="42">
        <v>0</v>
      </c>
      <c r="O485" s="42">
        <v>0</v>
      </c>
      <c r="P485" s="42">
        <v>166119657</v>
      </c>
      <c r="Q485" s="43">
        <v>0.61919999999999997</v>
      </c>
      <c r="R485" s="43">
        <v>0.49630000000000002</v>
      </c>
      <c r="S485" s="43">
        <v>0.63219999999999998</v>
      </c>
      <c r="T485" s="43">
        <v>0.56889999999999996</v>
      </c>
      <c r="U485" s="43">
        <v>0.56889999999999996</v>
      </c>
    </row>
    <row r="486" spans="1:21" ht="14.1" customHeight="1" x14ac:dyDescent="0.2">
      <c r="A486" s="40">
        <v>112910</v>
      </c>
      <c r="B486" s="40" t="s">
        <v>488</v>
      </c>
      <c r="C486" s="40" t="s">
        <v>1019</v>
      </c>
      <c r="D486" s="41">
        <v>45867.82331</v>
      </c>
      <c r="E486" s="42">
        <v>0</v>
      </c>
      <c r="F486" s="42">
        <v>150741293</v>
      </c>
      <c r="G486" s="42">
        <v>157419454</v>
      </c>
      <c r="H486" s="42">
        <v>154165338</v>
      </c>
      <c r="I486" s="43">
        <v>-2.07E-2</v>
      </c>
      <c r="J486" s="44">
        <v>0</v>
      </c>
      <c r="K486" s="44">
        <v>0</v>
      </c>
      <c r="L486" s="44">
        <v>0</v>
      </c>
      <c r="M486" s="43">
        <v>-2.07E-2</v>
      </c>
      <c r="N486" s="42">
        <v>0</v>
      </c>
      <c r="O486" s="42">
        <v>0</v>
      </c>
      <c r="P486" s="42">
        <v>147625225</v>
      </c>
      <c r="Q486" s="43">
        <v>0.6169</v>
      </c>
      <c r="R486" s="43">
        <v>0.6169</v>
      </c>
      <c r="S486" s="43">
        <v>0.63219999999999998</v>
      </c>
      <c r="T486" s="43">
        <v>0.56889999999999996</v>
      </c>
      <c r="U486" s="43">
        <v>0.6169</v>
      </c>
    </row>
    <row r="487" spans="1:21" ht="14.1" customHeight="1" x14ac:dyDescent="0.2">
      <c r="A487" s="40">
        <v>113901</v>
      </c>
      <c r="B487" s="40" t="s">
        <v>489</v>
      </c>
      <c r="C487" s="40" t="s">
        <v>1019</v>
      </c>
      <c r="D487" s="41">
        <v>45867.778899999998</v>
      </c>
      <c r="E487" s="42">
        <v>0</v>
      </c>
      <c r="F487" s="42">
        <v>634023168</v>
      </c>
      <c r="G487" s="42">
        <v>613316425</v>
      </c>
      <c r="H487" s="42">
        <v>658283432</v>
      </c>
      <c r="I487" s="43">
        <v>7.3300000000000004E-2</v>
      </c>
      <c r="J487" s="44">
        <v>0</v>
      </c>
      <c r="K487" s="44">
        <v>0</v>
      </c>
      <c r="L487" s="44">
        <v>0</v>
      </c>
      <c r="M487" s="43">
        <v>7.3300000000000004E-2</v>
      </c>
      <c r="N487" s="42">
        <v>0</v>
      </c>
      <c r="O487" s="42">
        <v>0</v>
      </c>
      <c r="P487" s="42">
        <v>680508348</v>
      </c>
      <c r="Q487" s="43">
        <v>0.6169</v>
      </c>
      <c r="R487" s="43">
        <v>0.58909999999999996</v>
      </c>
      <c r="S487" s="43">
        <v>0.63219999999999998</v>
      </c>
      <c r="T487" s="43">
        <v>0.56889999999999996</v>
      </c>
      <c r="U487" s="43">
        <v>0.58909999999999996</v>
      </c>
    </row>
    <row r="488" spans="1:21" ht="14.1" customHeight="1" x14ac:dyDescent="0.2">
      <c r="A488" s="40">
        <v>113902</v>
      </c>
      <c r="B488" s="40" t="s">
        <v>490</v>
      </c>
      <c r="C488" s="40" t="s">
        <v>1019</v>
      </c>
      <c r="D488" s="41">
        <v>45866.695427999999</v>
      </c>
      <c r="E488" s="42">
        <v>0</v>
      </c>
      <c r="F488" s="42">
        <v>548408597</v>
      </c>
      <c r="G488" s="42">
        <v>575738894</v>
      </c>
      <c r="H488" s="42">
        <v>588884627</v>
      </c>
      <c r="I488" s="43">
        <v>2.2800000000000001E-2</v>
      </c>
      <c r="J488" s="44">
        <v>0</v>
      </c>
      <c r="K488" s="44">
        <v>0</v>
      </c>
      <c r="L488" s="44">
        <v>0</v>
      </c>
      <c r="M488" s="43">
        <v>2.2800000000000001E-2</v>
      </c>
      <c r="N488" s="42">
        <v>0</v>
      </c>
      <c r="O488" s="42">
        <v>0</v>
      </c>
      <c r="P488" s="42">
        <v>560930303</v>
      </c>
      <c r="Q488" s="43">
        <v>0.6169</v>
      </c>
      <c r="R488" s="43">
        <v>0.6169</v>
      </c>
      <c r="S488" s="43">
        <v>0.63219999999999998</v>
      </c>
      <c r="T488" s="43">
        <v>0.56889999999999996</v>
      </c>
      <c r="U488" s="43">
        <v>0.6169</v>
      </c>
    </row>
    <row r="489" spans="1:21" ht="14.1" customHeight="1" x14ac:dyDescent="0.2">
      <c r="A489" s="40">
        <v>113903</v>
      </c>
      <c r="B489" s="40" t="s">
        <v>491</v>
      </c>
      <c r="C489" s="40" t="s">
        <v>1019</v>
      </c>
      <c r="D489" s="41">
        <v>45866.728136999998</v>
      </c>
      <c r="E489" s="42">
        <v>0</v>
      </c>
      <c r="F489" s="42">
        <v>436491582</v>
      </c>
      <c r="G489" s="42">
        <v>451931612</v>
      </c>
      <c r="H489" s="42">
        <v>444432023</v>
      </c>
      <c r="I489" s="43">
        <v>-1.66E-2</v>
      </c>
      <c r="J489" s="44">
        <v>0</v>
      </c>
      <c r="K489" s="44">
        <v>0</v>
      </c>
      <c r="L489" s="44">
        <v>0</v>
      </c>
      <c r="M489" s="43">
        <v>-1.66E-2</v>
      </c>
      <c r="N489" s="42">
        <v>0</v>
      </c>
      <c r="O489" s="42">
        <v>0</v>
      </c>
      <c r="P489" s="42">
        <v>429248213</v>
      </c>
      <c r="Q489" s="43">
        <v>0.6169</v>
      </c>
      <c r="R489" s="43">
        <v>0.6169</v>
      </c>
      <c r="S489" s="43">
        <v>0.63219999999999998</v>
      </c>
      <c r="T489" s="43">
        <v>0.56889999999999996</v>
      </c>
      <c r="U489" s="43">
        <v>0.6169</v>
      </c>
    </row>
    <row r="490" spans="1:21" ht="14.1" customHeight="1" x14ac:dyDescent="0.2">
      <c r="A490" s="40">
        <v>113905</v>
      </c>
      <c r="B490" s="40" t="s">
        <v>492</v>
      </c>
      <c r="C490" s="40" t="s">
        <v>1019</v>
      </c>
      <c r="D490" s="41">
        <v>45866.728831</v>
      </c>
      <c r="E490" s="42">
        <v>0</v>
      </c>
      <c r="F490" s="42">
        <v>274902180</v>
      </c>
      <c r="G490" s="42">
        <v>289182087</v>
      </c>
      <c r="H490" s="42">
        <v>293900624</v>
      </c>
      <c r="I490" s="43">
        <v>1.6299999999999999E-2</v>
      </c>
      <c r="J490" s="44">
        <v>0</v>
      </c>
      <c r="K490" s="44">
        <v>0</v>
      </c>
      <c r="L490" s="44">
        <v>0</v>
      </c>
      <c r="M490" s="43">
        <v>1.6299999999999999E-2</v>
      </c>
      <c r="N490" s="42">
        <v>0</v>
      </c>
      <c r="O490" s="42">
        <v>0</v>
      </c>
      <c r="P490" s="42">
        <v>279387714</v>
      </c>
      <c r="Q490" s="43">
        <v>0.6169</v>
      </c>
      <c r="R490" s="43">
        <v>0.6169</v>
      </c>
      <c r="S490" s="43">
        <v>0.63219999999999998</v>
      </c>
      <c r="T490" s="43">
        <v>0.56889999999999996</v>
      </c>
      <c r="U490" s="43">
        <v>0.6169</v>
      </c>
    </row>
    <row r="491" spans="1:21" ht="14.1" customHeight="1" x14ac:dyDescent="0.2">
      <c r="A491" s="40">
        <v>113906</v>
      </c>
      <c r="B491" s="40" t="s">
        <v>493</v>
      </c>
      <c r="C491" s="40" t="s">
        <v>1019</v>
      </c>
      <c r="D491" s="41">
        <v>45868.617557999998</v>
      </c>
      <c r="E491" s="42">
        <v>0</v>
      </c>
      <c r="F491" s="42">
        <v>184292578</v>
      </c>
      <c r="G491" s="42">
        <v>192528278</v>
      </c>
      <c r="H491" s="42">
        <v>188802233</v>
      </c>
      <c r="I491" s="43">
        <v>-1.9400000000000001E-2</v>
      </c>
      <c r="J491" s="44">
        <v>0</v>
      </c>
      <c r="K491" s="44">
        <v>0</v>
      </c>
      <c r="L491" s="44">
        <v>0</v>
      </c>
      <c r="M491" s="43">
        <v>-1.9400000000000001E-2</v>
      </c>
      <c r="N491" s="42">
        <v>0</v>
      </c>
      <c r="O491" s="42">
        <v>0</v>
      </c>
      <c r="P491" s="42">
        <v>180725920</v>
      </c>
      <c r="Q491" s="43">
        <v>0.6169</v>
      </c>
      <c r="R491" s="43">
        <v>0.6169</v>
      </c>
      <c r="S491" s="43">
        <v>0.63219999999999998</v>
      </c>
      <c r="T491" s="43">
        <v>0.56889999999999996</v>
      </c>
      <c r="U491" s="43">
        <v>0.6169</v>
      </c>
    </row>
    <row r="492" spans="1:21" ht="14.1" customHeight="1" x14ac:dyDescent="0.2">
      <c r="A492" s="40">
        <v>114901</v>
      </c>
      <c r="B492" s="40" t="s">
        <v>494</v>
      </c>
      <c r="C492" s="40" t="s">
        <v>1019</v>
      </c>
      <c r="D492" s="41">
        <v>45868.604721999996</v>
      </c>
      <c r="E492" s="42">
        <v>101493938</v>
      </c>
      <c r="F492" s="42">
        <v>5139439282</v>
      </c>
      <c r="G492" s="42">
        <v>5111054468</v>
      </c>
      <c r="H492" s="42">
        <v>3783514484</v>
      </c>
      <c r="I492" s="43">
        <v>-0.25969999999999999</v>
      </c>
      <c r="J492" s="44">
        <v>0</v>
      </c>
      <c r="K492" s="44">
        <v>0</v>
      </c>
      <c r="L492" s="44">
        <v>0</v>
      </c>
      <c r="M492" s="43">
        <v>-0.25969999999999999</v>
      </c>
      <c r="N492" s="42">
        <v>79857891</v>
      </c>
      <c r="O492" s="42">
        <v>-21636047</v>
      </c>
      <c r="P492" s="42">
        <v>3809252539</v>
      </c>
      <c r="Q492" s="43">
        <v>0.6169</v>
      </c>
      <c r="R492" s="43">
        <v>0.6169</v>
      </c>
      <c r="S492" s="43">
        <v>0.63219999999999998</v>
      </c>
      <c r="T492" s="43">
        <v>0.56889999999999996</v>
      </c>
      <c r="U492" s="43">
        <v>0.6169</v>
      </c>
    </row>
    <row r="493" spans="1:21" ht="14.1" customHeight="1" x14ac:dyDescent="0.2">
      <c r="A493" s="40">
        <v>114902</v>
      </c>
      <c r="B493" s="40" t="s">
        <v>495</v>
      </c>
      <c r="C493" s="40" t="s">
        <v>1019</v>
      </c>
      <c r="D493" s="41">
        <v>45863.508656999998</v>
      </c>
      <c r="E493" s="42">
        <v>32128676</v>
      </c>
      <c r="F493" s="42">
        <v>2155861993</v>
      </c>
      <c r="G493" s="42">
        <v>2149442498</v>
      </c>
      <c r="H493" s="42">
        <v>1691671943</v>
      </c>
      <c r="I493" s="43">
        <v>-0.21299999999999999</v>
      </c>
      <c r="J493" s="44">
        <v>0</v>
      </c>
      <c r="K493" s="44">
        <v>0</v>
      </c>
      <c r="L493" s="44">
        <v>0</v>
      </c>
      <c r="M493" s="43">
        <v>-0.21299999999999999</v>
      </c>
      <c r="N493" s="42">
        <v>28238477</v>
      </c>
      <c r="O493" s="42">
        <v>-3890199</v>
      </c>
      <c r="P493" s="42">
        <v>1699676569</v>
      </c>
      <c r="Q493" s="43">
        <v>0.6169</v>
      </c>
      <c r="R493" s="43">
        <v>0.6169</v>
      </c>
      <c r="S493" s="43">
        <v>0.63219999999999998</v>
      </c>
      <c r="T493" s="43">
        <v>0.56889999999999996</v>
      </c>
      <c r="U493" s="43">
        <v>0.6169</v>
      </c>
    </row>
    <row r="494" spans="1:21" ht="14.1" customHeight="1" x14ac:dyDescent="0.2">
      <c r="A494" s="40">
        <v>114904</v>
      </c>
      <c r="B494" s="40" t="s">
        <v>496</v>
      </c>
      <c r="C494" s="40" t="s">
        <v>1019</v>
      </c>
      <c r="D494" s="41">
        <v>45867.778043999999</v>
      </c>
      <c r="E494" s="42">
        <v>23057734</v>
      </c>
      <c r="F494" s="42">
        <v>913429328</v>
      </c>
      <c r="G494" s="42">
        <v>905850308</v>
      </c>
      <c r="H494" s="42">
        <v>732576301</v>
      </c>
      <c r="I494" s="43">
        <v>-0.1913</v>
      </c>
      <c r="J494" s="44">
        <v>0</v>
      </c>
      <c r="K494" s="44">
        <v>0</v>
      </c>
      <c r="L494" s="44">
        <v>0</v>
      </c>
      <c r="M494" s="43">
        <v>-0.1913</v>
      </c>
      <c r="N494" s="42">
        <v>25211956</v>
      </c>
      <c r="O494" s="42">
        <v>2154222</v>
      </c>
      <c r="P494" s="42">
        <v>745270362</v>
      </c>
      <c r="Q494" s="43">
        <v>0.6169</v>
      </c>
      <c r="R494" s="43">
        <v>0.6169</v>
      </c>
      <c r="S494" s="43">
        <v>0.63219999999999998</v>
      </c>
      <c r="T494" s="43">
        <v>0.56889999999999996</v>
      </c>
      <c r="U494" s="43">
        <v>0.6169</v>
      </c>
    </row>
    <row r="495" spans="1:21" ht="14.1" customHeight="1" x14ac:dyDescent="0.2">
      <c r="A495" s="40">
        <v>115901</v>
      </c>
      <c r="B495" s="40" t="s">
        <v>497</v>
      </c>
      <c r="C495" s="40" t="s">
        <v>1019</v>
      </c>
      <c r="D495" s="41">
        <v>45870.514745</v>
      </c>
      <c r="E495" s="42">
        <v>0</v>
      </c>
      <c r="F495" s="42">
        <v>298973757</v>
      </c>
      <c r="G495" s="42">
        <v>299080142</v>
      </c>
      <c r="H495" s="42">
        <v>302059577</v>
      </c>
      <c r="I495" s="43">
        <v>0.01</v>
      </c>
      <c r="J495" s="44">
        <v>0</v>
      </c>
      <c r="K495" s="44">
        <v>0</v>
      </c>
      <c r="L495" s="44">
        <v>0</v>
      </c>
      <c r="M495" s="43">
        <v>0.01</v>
      </c>
      <c r="N495" s="42">
        <v>0</v>
      </c>
      <c r="O495" s="42">
        <v>0</v>
      </c>
      <c r="P495" s="42">
        <v>301952132</v>
      </c>
      <c r="Q495" s="43">
        <v>0.6855</v>
      </c>
      <c r="R495" s="43">
        <v>0.6855</v>
      </c>
      <c r="S495" s="43">
        <v>0.63219999999999998</v>
      </c>
      <c r="T495" s="43">
        <v>0.56889999999999996</v>
      </c>
      <c r="U495" s="43">
        <v>0.63219999999999998</v>
      </c>
    </row>
    <row r="496" spans="1:21" ht="14.1" customHeight="1" x14ac:dyDescent="0.2">
      <c r="A496" s="40">
        <v>115902</v>
      </c>
      <c r="B496" s="40" t="s">
        <v>498</v>
      </c>
      <c r="C496" s="40" t="s">
        <v>1019</v>
      </c>
      <c r="D496" s="41">
        <v>45866.735995000003</v>
      </c>
      <c r="E496" s="42">
        <v>0</v>
      </c>
      <c r="F496" s="42">
        <v>187982398</v>
      </c>
      <c r="G496" s="42">
        <v>188030500</v>
      </c>
      <c r="H496" s="42">
        <v>194742225</v>
      </c>
      <c r="I496" s="43">
        <v>3.5700000000000003E-2</v>
      </c>
      <c r="J496" s="44">
        <v>0</v>
      </c>
      <c r="K496" s="44">
        <v>0</v>
      </c>
      <c r="L496" s="44">
        <v>0</v>
      </c>
      <c r="M496" s="43">
        <v>3.5700000000000003E-2</v>
      </c>
      <c r="N496" s="42">
        <v>0</v>
      </c>
      <c r="O496" s="42">
        <v>0</v>
      </c>
      <c r="P496" s="42">
        <v>194692406</v>
      </c>
      <c r="Q496" s="43">
        <v>0.6855</v>
      </c>
      <c r="R496" s="43">
        <v>0.6784</v>
      </c>
      <c r="S496" s="43">
        <v>0.63219999999999998</v>
      </c>
      <c r="T496" s="43">
        <v>0.56889999999999996</v>
      </c>
      <c r="U496" s="43">
        <v>0.63219999999999998</v>
      </c>
    </row>
    <row r="497" spans="1:21" ht="14.1" customHeight="1" x14ac:dyDescent="0.2">
      <c r="A497" s="40">
        <v>115903</v>
      </c>
      <c r="B497" s="40" t="s">
        <v>499</v>
      </c>
      <c r="C497" s="40" t="s">
        <v>1019</v>
      </c>
      <c r="D497" s="41">
        <v>45869.75434</v>
      </c>
      <c r="E497" s="42">
        <v>149070</v>
      </c>
      <c r="F497" s="42">
        <v>106468501</v>
      </c>
      <c r="G497" s="42">
        <v>73568579</v>
      </c>
      <c r="H497" s="42">
        <v>75765109</v>
      </c>
      <c r="I497" s="43">
        <v>2.9899999999999999E-2</v>
      </c>
      <c r="J497" s="44">
        <v>0</v>
      </c>
      <c r="K497" s="44">
        <v>0</v>
      </c>
      <c r="L497" s="44">
        <v>0</v>
      </c>
      <c r="M497" s="43">
        <v>2.9899999999999999E-2</v>
      </c>
      <c r="N497" s="42">
        <v>145817</v>
      </c>
      <c r="O497" s="42">
        <v>-3253</v>
      </c>
      <c r="P497" s="42">
        <v>109639617</v>
      </c>
      <c r="Q497" s="43">
        <v>0.67749999999999999</v>
      </c>
      <c r="R497" s="43">
        <v>0.67430000000000001</v>
      </c>
      <c r="S497" s="43">
        <v>0.63219999999999998</v>
      </c>
      <c r="T497" s="43">
        <v>0.56889999999999996</v>
      </c>
      <c r="U497" s="43">
        <v>0.63219999999999998</v>
      </c>
    </row>
    <row r="498" spans="1:21" ht="14.1" customHeight="1" x14ac:dyDescent="0.2">
      <c r="A498" s="40">
        <v>116901</v>
      </c>
      <c r="B498" s="40" t="s">
        <v>500</v>
      </c>
      <c r="C498" s="40" t="s">
        <v>1019</v>
      </c>
      <c r="D498" s="41">
        <v>45861.737059999999</v>
      </c>
      <c r="E498" s="42">
        <v>0</v>
      </c>
      <c r="F498" s="42">
        <v>1497244611</v>
      </c>
      <c r="G498" s="42">
        <v>1576198028</v>
      </c>
      <c r="H498" s="42">
        <v>1601426864</v>
      </c>
      <c r="I498" s="43">
        <v>1.6E-2</v>
      </c>
      <c r="J498" s="44">
        <v>0</v>
      </c>
      <c r="K498" s="44">
        <v>0</v>
      </c>
      <c r="L498" s="44">
        <v>0</v>
      </c>
      <c r="M498" s="43">
        <v>1.6E-2</v>
      </c>
      <c r="N498" s="42">
        <v>0</v>
      </c>
      <c r="O498" s="42">
        <v>0</v>
      </c>
      <c r="P498" s="42">
        <v>1521209708</v>
      </c>
      <c r="Q498" s="43">
        <v>0.6169</v>
      </c>
      <c r="R498" s="43">
        <v>0.6169</v>
      </c>
      <c r="S498" s="43">
        <v>0.63219999999999998</v>
      </c>
      <c r="T498" s="43">
        <v>0.56889999999999996</v>
      </c>
      <c r="U498" s="43">
        <v>0.6169</v>
      </c>
    </row>
    <row r="499" spans="1:21" ht="14.1" customHeight="1" x14ac:dyDescent="0.2">
      <c r="A499" s="40">
        <v>116902</v>
      </c>
      <c r="B499" s="40" t="s">
        <v>501</v>
      </c>
      <c r="C499" s="40" t="s">
        <v>1019</v>
      </c>
      <c r="D499" s="41">
        <v>45862.814005</v>
      </c>
      <c r="E499" s="42">
        <v>0</v>
      </c>
      <c r="F499" s="42">
        <v>284736002</v>
      </c>
      <c r="G499" s="42">
        <v>304674335</v>
      </c>
      <c r="H499" s="42">
        <v>318483083</v>
      </c>
      <c r="I499" s="43">
        <v>4.53E-2</v>
      </c>
      <c r="J499" s="44">
        <v>0</v>
      </c>
      <c r="K499" s="44">
        <v>0</v>
      </c>
      <c r="L499" s="44">
        <v>0</v>
      </c>
      <c r="M499" s="43">
        <v>4.53E-2</v>
      </c>
      <c r="N499" s="42">
        <v>0</v>
      </c>
      <c r="O499" s="42">
        <v>0</v>
      </c>
      <c r="P499" s="42">
        <v>297641085</v>
      </c>
      <c r="Q499" s="43">
        <v>0.6169</v>
      </c>
      <c r="R499" s="43">
        <v>0.60489999999999999</v>
      </c>
      <c r="S499" s="43">
        <v>0.63219999999999998</v>
      </c>
      <c r="T499" s="43">
        <v>0.56889999999999996</v>
      </c>
      <c r="U499" s="43">
        <v>0.60489999999999999</v>
      </c>
    </row>
    <row r="500" spans="1:21" ht="14.1" customHeight="1" x14ac:dyDescent="0.2">
      <c r="A500" s="40">
        <v>116903</v>
      </c>
      <c r="B500" s="40" t="s">
        <v>502</v>
      </c>
      <c r="C500" s="40" t="s">
        <v>1019</v>
      </c>
      <c r="D500" s="41">
        <v>45869.770637000001</v>
      </c>
      <c r="E500" s="42">
        <v>0</v>
      </c>
      <c r="F500" s="42">
        <v>838185353</v>
      </c>
      <c r="G500" s="42">
        <v>825221525</v>
      </c>
      <c r="H500" s="42">
        <v>870739046</v>
      </c>
      <c r="I500" s="43">
        <v>5.5199999999999999E-2</v>
      </c>
      <c r="J500" s="44">
        <v>0</v>
      </c>
      <c r="K500" s="44">
        <v>0</v>
      </c>
      <c r="L500" s="44">
        <v>0</v>
      </c>
      <c r="M500" s="43">
        <v>5.5199999999999999E-2</v>
      </c>
      <c r="N500" s="42">
        <v>0</v>
      </c>
      <c r="O500" s="42">
        <v>0</v>
      </c>
      <c r="P500" s="42">
        <v>884417932</v>
      </c>
      <c r="Q500" s="43">
        <v>0.6169</v>
      </c>
      <c r="R500" s="43">
        <v>0.59919999999999995</v>
      </c>
      <c r="S500" s="43">
        <v>0.63219999999999998</v>
      </c>
      <c r="T500" s="43">
        <v>0.56889999999999996</v>
      </c>
      <c r="U500" s="43">
        <v>0.59919999999999995</v>
      </c>
    </row>
    <row r="501" spans="1:21" ht="14.1" customHeight="1" x14ac:dyDescent="0.2">
      <c r="A501" s="40">
        <v>116905</v>
      </c>
      <c r="B501" s="40" t="s">
        <v>503</v>
      </c>
      <c r="C501" s="40" t="s">
        <v>1019</v>
      </c>
      <c r="D501" s="41">
        <v>45868.559329000003</v>
      </c>
      <c r="E501" s="42">
        <v>0</v>
      </c>
      <c r="F501" s="42">
        <v>4142854308</v>
      </c>
      <c r="G501" s="42">
        <v>4383013504</v>
      </c>
      <c r="H501" s="42">
        <v>4395313362</v>
      </c>
      <c r="I501" s="43">
        <v>2.8E-3</v>
      </c>
      <c r="J501" s="44">
        <v>0</v>
      </c>
      <c r="K501" s="44">
        <v>0</v>
      </c>
      <c r="L501" s="44">
        <v>0</v>
      </c>
      <c r="M501" s="43">
        <v>2.8E-3</v>
      </c>
      <c r="N501" s="42">
        <v>0</v>
      </c>
      <c r="O501" s="42">
        <v>0</v>
      </c>
      <c r="P501" s="42">
        <v>4154480218</v>
      </c>
      <c r="Q501" s="43">
        <v>0.6169</v>
      </c>
      <c r="R501" s="43">
        <v>0.6169</v>
      </c>
      <c r="S501" s="43">
        <v>0.63219999999999998</v>
      </c>
      <c r="T501" s="43">
        <v>0.56889999999999996</v>
      </c>
      <c r="U501" s="43">
        <v>0.6169</v>
      </c>
    </row>
    <row r="502" spans="1:21" ht="14.1" customHeight="1" x14ac:dyDescent="0.2">
      <c r="A502" s="40">
        <v>116906</v>
      </c>
      <c r="B502" s="40" t="s">
        <v>504</v>
      </c>
      <c r="C502" s="40" t="s">
        <v>1019</v>
      </c>
      <c r="D502" s="41">
        <v>45867.815579000002</v>
      </c>
      <c r="E502" s="42">
        <v>0</v>
      </c>
      <c r="F502" s="42">
        <v>695745542</v>
      </c>
      <c r="G502" s="42">
        <v>754618406</v>
      </c>
      <c r="H502" s="42">
        <v>732941020</v>
      </c>
      <c r="I502" s="43">
        <v>-2.87E-2</v>
      </c>
      <c r="J502" s="44">
        <v>0</v>
      </c>
      <c r="K502" s="44">
        <v>0</v>
      </c>
      <c r="L502" s="44">
        <v>0</v>
      </c>
      <c r="M502" s="43">
        <v>-2.87E-2</v>
      </c>
      <c r="N502" s="42">
        <v>0</v>
      </c>
      <c r="O502" s="42">
        <v>0</v>
      </c>
      <c r="P502" s="42">
        <v>675759355</v>
      </c>
      <c r="Q502" s="43">
        <v>0.6169</v>
      </c>
      <c r="R502" s="43">
        <v>0.6169</v>
      </c>
      <c r="S502" s="43">
        <v>0.63219999999999998</v>
      </c>
      <c r="T502" s="43">
        <v>0.56889999999999996</v>
      </c>
      <c r="U502" s="43">
        <v>0.6169</v>
      </c>
    </row>
    <row r="503" spans="1:21" ht="14.1" customHeight="1" x14ac:dyDescent="0.2">
      <c r="A503" s="40">
        <v>116908</v>
      </c>
      <c r="B503" s="40" t="s">
        <v>505</v>
      </c>
      <c r="C503" s="40" t="s">
        <v>1019</v>
      </c>
      <c r="D503" s="41">
        <v>45868.758437999997</v>
      </c>
      <c r="E503" s="42">
        <v>0</v>
      </c>
      <c r="F503" s="42">
        <v>1808876998</v>
      </c>
      <c r="G503" s="42">
        <v>1967114389</v>
      </c>
      <c r="H503" s="42">
        <v>2079646904</v>
      </c>
      <c r="I503" s="43">
        <v>5.7200000000000001E-2</v>
      </c>
      <c r="J503" s="44">
        <v>0</v>
      </c>
      <c r="K503" s="44">
        <v>0</v>
      </c>
      <c r="L503" s="44">
        <v>0</v>
      </c>
      <c r="M503" s="43">
        <v>5.7200000000000001E-2</v>
      </c>
      <c r="N503" s="42">
        <v>0</v>
      </c>
      <c r="O503" s="42">
        <v>0</v>
      </c>
      <c r="P503" s="42">
        <v>1912357242</v>
      </c>
      <c r="Q503" s="43">
        <v>0.6169</v>
      </c>
      <c r="R503" s="43">
        <v>0.59809999999999997</v>
      </c>
      <c r="S503" s="43">
        <v>0.63219999999999998</v>
      </c>
      <c r="T503" s="43">
        <v>0.56889999999999996</v>
      </c>
      <c r="U503" s="43">
        <v>0.59809999999999997</v>
      </c>
    </row>
    <row r="504" spans="1:21" ht="14.1" customHeight="1" x14ac:dyDescent="0.2">
      <c r="A504" s="40">
        <v>116909</v>
      </c>
      <c r="B504" s="40" t="s">
        <v>506</v>
      </c>
      <c r="C504" s="40" t="s">
        <v>1019</v>
      </c>
      <c r="D504" s="41">
        <v>45867.828506999998</v>
      </c>
      <c r="E504" s="42">
        <v>0</v>
      </c>
      <c r="F504" s="42">
        <v>260105102</v>
      </c>
      <c r="G504" s="42">
        <v>277532102</v>
      </c>
      <c r="H504" s="42">
        <v>260622295</v>
      </c>
      <c r="I504" s="43">
        <v>-6.0900000000000003E-2</v>
      </c>
      <c r="J504" s="44">
        <v>0</v>
      </c>
      <c r="K504" s="44">
        <v>0</v>
      </c>
      <c r="L504" s="44">
        <v>0</v>
      </c>
      <c r="M504" s="43">
        <v>-6.0900000000000003E-2</v>
      </c>
      <c r="N504" s="42">
        <v>0</v>
      </c>
      <c r="O504" s="42">
        <v>0</v>
      </c>
      <c r="P504" s="42">
        <v>244257108</v>
      </c>
      <c r="Q504" s="43">
        <v>0.6169</v>
      </c>
      <c r="R504" s="43">
        <v>0.6169</v>
      </c>
      <c r="S504" s="43">
        <v>0.63219999999999998</v>
      </c>
      <c r="T504" s="43">
        <v>0.56889999999999996</v>
      </c>
      <c r="U504" s="43">
        <v>0.6169</v>
      </c>
    </row>
    <row r="505" spans="1:21" ht="14.1" customHeight="1" x14ac:dyDescent="0.2">
      <c r="A505" s="40">
        <v>116910</v>
      </c>
      <c r="B505" s="40" t="s">
        <v>507</v>
      </c>
      <c r="C505" s="40" t="s">
        <v>1019</v>
      </c>
      <c r="D505" s="41">
        <v>45868.614397999998</v>
      </c>
      <c r="E505" s="42">
        <v>0</v>
      </c>
      <c r="F505" s="42">
        <v>211458671</v>
      </c>
      <c r="G505" s="42">
        <v>226836917</v>
      </c>
      <c r="H505" s="42">
        <v>216935973</v>
      </c>
      <c r="I505" s="43">
        <v>-4.36E-2</v>
      </c>
      <c r="J505" s="44">
        <v>0</v>
      </c>
      <c r="K505" s="44">
        <v>0</v>
      </c>
      <c r="L505" s="44">
        <v>0</v>
      </c>
      <c r="M505" s="43">
        <v>-4.36E-2</v>
      </c>
      <c r="N505" s="42">
        <v>0</v>
      </c>
      <c r="O505" s="42">
        <v>0</v>
      </c>
      <c r="P505" s="42">
        <v>202228954</v>
      </c>
      <c r="Q505" s="43">
        <v>0.6169</v>
      </c>
      <c r="R505" s="43">
        <v>0.6169</v>
      </c>
      <c r="S505" s="43">
        <v>0.63219999999999998</v>
      </c>
      <c r="T505" s="43">
        <v>0.56889999999999996</v>
      </c>
      <c r="U505" s="43">
        <v>0.6169</v>
      </c>
    </row>
    <row r="506" spans="1:21" ht="14.1" customHeight="1" x14ac:dyDescent="0.2">
      <c r="A506" s="40">
        <v>116915</v>
      </c>
      <c r="B506" s="40" t="s">
        <v>508</v>
      </c>
      <c r="C506" s="40" t="s">
        <v>1019</v>
      </c>
      <c r="D506" s="41">
        <v>45867.775659999999</v>
      </c>
      <c r="E506" s="42">
        <v>0</v>
      </c>
      <c r="F506" s="42">
        <v>454552719</v>
      </c>
      <c r="G506" s="42">
        <v>472936796</v>
      </c>
      <c r="H506" s="42">
        <v>479533886</v>
      </c>
      <c r="I506" s="43">
        <v>1.3899999999999999E-2</v>
      </c>
      <c r="J506" s="44">
        <v>0</v>
      </c>
      <c r="K506" s="44">
        <v>0</v>
      </c>
      <c r="L506" s="44">
        <v>0</v>
      </c>
      <c r="M506" s="43">
        <v>1.3899999999999999E-2</v>
      </c>
      <c r="N506" s="42">
        <v>0</v>
      </c>
      <c r="O506" s="42">
        <v>0</v>
      </c>
      <c r="P506" s="42">
        <v>460893366</v>
      </c>
      <c r="Q506" s="43">
        <v>0.6169</v>
      </c>
      <c r="R506" s="43">
        <v>0.6169</v>
      </c>
      <c r="S506" s="43">
        <v>0.63219999999999998</v>
      </c>
      <c r="T506" s="43">
        <v>0.56889999999999996</v>
      </c>
      <c r="U506" s="43">
        <v>0.6169</v>
      </c>
    </row>
    <row r="507" spans="1:21" ht="14.1" customHeight="1" x14ac:dyDescent="0.2">
      <c r="A507" s="40">
        <v>116916</v>
      </c>
      <c r="B507" s="40" t="s">
        <v>509</v>
      </c>
      <c r="C507" s="40" t="s">
        <v>1019</v>
      </c>
      <c r="D507" s="41">
        <v>45869.664432999998</v>
      </c>
      <c r="E507" s="42">
        <v>0</v>
      </c>
      <c r="F507" s="42">
        <v>41797086</v>
      </c>
      <c r="G507" s="42">
        <v>44803570</v>
      </c>
      <c r="H507" s="42">
        <v>50243245</v>
      </c>
      <c r="I507" s="43">
        <v>0.12139999999999999</v>
      </c>
      <c r="J507" s="44">
        <v>0</v>
      </c>
      <c r="K507" s="44">
        <v>0</v>
      </c>
      <c r="L507" s="44">
        <v>0</v>
      </c>
      <c r="M507" s="43">
        <v>0.12139999999999999</v>
      </c>
      <c r="N507" s="42">
        <v>0</v>
      </c>
      <c r="O507" s="42">
        <v>0</v>
      </c>
      <c r="P507" s="42">
        <v>46871739</v>
      </c>
      <c r="Q507" s="43">
        <v>0.6169</v>
      </c>
      <c r="R507" s="43">
        <v>0.56379999999999997</v>
      </c>
      <c r="S507" s="43">
        <v>0.63219999999999998</v>
      </c>
      <c r="T507" s="43">
        <v>0.56889999999999996</v>
      </c>
      <c r="U507" s="43">
        <v>0.56889999999999996</v>
      </c>
    </row>
    <row r="508" spans="1:21" ht="14.1" customHeight="1" x14ac:dyDescent="0.2">
      <c r="A508" s="40">
        <v>117901</v>
      </c>
      <c r="B508" s="40" t="s">
        <v>510</v>
      </c>
      <c r="C508" s="40" t="s">
        <v>1019</v>
      </c>
      <c r="D508" s="41">
        <v>45866.676065</v>
      </c>
      <c r="E508" s="42">
        <v>26488840</v>
      </c>
      <c r="F508" s="42">
        <v>1157009107</v>
      </c>
      <c r="G508" s="42">
        <v>1163160855</v>
      </c>
      <c r="H508" s="42">
        <v>1148126838</v>
      </c>
      <c r="I508" s="43">
        <v>-1.29E-2</v>
      </c>
      <c r="J508" s="44">
        <v>0</v>
      </c>
      <c r="K508" s="44">
        <v>0</v>
      </c>
      <c r="L508" s="44">
        <v>0</v>
      </c>
      <c r="M508" s="43">
        <v>-1.29E-2</v>
      </c>
      <c r="N508" s="42">
        <v>21624440</v>
      </c>
      <c r="O508" s="42">
        <v>-4864400</v>
      </c>
      <c r="P508" s="42">
        <v>1137532574</v>
      </c>
      <c r="Q508" s="43">
        <v>0.61919999999999997</v>
      </c>
      <c r="R508" s="43">
        <v>0.61919999999999997</v>
      </c>
      <c r="S508" s="43">
        <v>0.63219999999999998</v>
      </c>
      <c r="T508" s="43">
        <v>0.56889999999999996</v>
      </c>
      <c r="U508" s="43">
        <v>0.61919999999999997</v>
      </c>
    </row>
    <row r="509" spans="1:21" ht="14.1" customHeight="1" x14ac:dyDescent="0.2">
      <c r="A509" s="40">
        <v>117903</v>
      </c>
      <c r="B509" s="40" t="s">
        <v>511</v>
      </c>
      <c r="C509" s="40" t="s">
        <v>1019</v>
      </c>
      <c r="D509" s="41">
        <v>45869.760081</v>
      </c>
      <c r="E509" s="42">
        <v>656130</v>
      </c>
      <c r="F509" s="42">
        <v>157212477</v>
      </c>
      <c r="G509" s="42">
        <v>143716655</v>
      </c>
      <c r="H509" s="42">
        <v>128540743</v>
      </c>
      <c r="I509" s="43">
        <v>-0.1056</v>
      </c>
      <c r="J509" s="44">
        <v>0</v>
      </c>
      <c r="K509" s="44">
        <v>0</v>
      </c>
      <c r="L509" s="44">
        <v>0</v>
      </c>
      <c r="M509" s="43">
        <v>-0.1056</v>
      </c>
      <c r="N509" s="42">
        <v>265100</v>
      </c>
      <c r="O509" s="42">
        <v>-391030</v>
      </c>
      <c r="P509" s="42">
        <v>140289714</v>
      </c>
      <c r="Q509" s="43">
        <v>0.62890000000000001</v>
      </c>
      <c r="R509" s="43">
        <v>0.62890000000000001</v>
      </c>
      <c r="S509" s="43">
        <v>0.63219999999999998</v>
      </c>
      <c r="T509" s="43">
        <v>0.56889999999999996</v>
      </c>
      <c r="U509" s="43">
        <v>0.62890000000000001</v>
      </c>
    </row>
    <row r="510" spans="1:21" ht="14.1" customHeight="1" x14ac:dyDescent="0.2">
      <c r="A510" s="40">
        <v>117904</v>
      </c>
      <c r="B510" s="40" t="s">
        <v>512</v>
      </c>
      <c r="C510" s="40" t="s">
        <v>1019</v>
      </c>
      <c r="D510" s="41">
        <v>45860.865660000003</v>
      </c>
      <c r="E510" s="42">
        <v>7862910</v>
      </c>
      <c r="F510" s="42">
        <v>1435247868</v>
      </c>
      <c r="G510" s="42">
        <v>1431861540</v>
      </c>
      <c r="H510" s="42">
        <v>1416124542</v>
      </c>
      <c r="I510" s="43">
        <v>-1.0999999999999999E-2</v>
      </c>
      <c r="J510" s="44">
        <v>0</v>
      </c>
      <c r="K510" s="44">
        <v>0</v>
      </c>
      <c r="L510" s="44">
        <v>0</v>
      </c>
      <c r="M510" s="43">
        <v>-1.0999999999999999E-2</v>
      </c>
      <c r="N510" s="42">
        <v>3738660</v>
      </c>
      <c r="O510" s="42">
        <v>-4124250</v>
      </c>
      <c r="P510" s="42">
        <v>1415435820</v>
      </c>
      <c r="Q510" s="43">
        <v>0.62760000000000005</v>
      </c>
      <c r="R510" s="43">
        <v>0.62760000000000005</v>
      </c>
      <c r="S510" s="43">
        <v>0.63219999999999998</v>
      </c>
      <c r="T510" s="43">
        <v>0.56889999999999996</v>
      </c>
      <c r="U510" s="43">
        <v>0.62760000000000005</v>
      </c>
    </row>
    <row r="511" spans="1:21" ht="14.1" customHeight="1" x14ac:dyDescent="0.2">
      <c r="A511" s="40">
        <v>118902</v>
      </c>
      <c r="B511" s="40" t="s">
        <v>513</v>
      </c>
      <c r="C511" s="40" t="s">
        <v>1019</v>
      </c>
      <c r="D511" s="41">
        <v>45867.811203999998</v>
      </c>
      <c r="E511" s="42">
        <v>0</v>
      </c>
      <c r="F511" s="42">
        <v>1967948949</v>
      </c>
      <c r="G511" s="42">
        <v>1970849407</v>
      </c>
      <c r="H511" s="42">
        <v>2141292170</v>
      </c>
      <c r="I511" s="43">
        <v>8.6499999999999994E-2</v>
      </c>
      <c r="J511" s="44">
        <v>0</v>
      </c>
      <c r="K511" s="44">
        <v>0</v>
      </c>
      <c r="L511" s="44">
        <v>0</v>
      </c>
      <c r="M511" s="43">
        <v>8.6499999999999994E-2</v>
      </c>
      <c r="N511" s="42">
        <v>0</v>
      </c>
      <c r="O511" s="42">
        <v>0</v>
      </c>
      <c r="P511" s="42">
        <v>2138140875</v>
      </c>
      <c r="Q511" s="43">
        <v>0.62009999999999998</v>
      </c>
      <c r="R511" s="43">
        <v>0.58499999999999996</v>
      </c>
      <c r="S511" s="43">
        <v>0.63219999999999998</v>
      </c>
      <c r="T511" s="43">
        <v>0.56889999999999996</v>
      </c>
      <c r="U511" s="43">
        <v>0.58499999999999996</v>
      </c>
    </row>
    <row r="512" spans="1:21" ht="14.1" customHeight="1" x14ac:dyDescent="0.2">
      <c r="A512" s="40">
        <v>119901</v>
      </c>
      <c r="B512" s="40" t="s">
        <v>514</v>
      </c>
      <c r="C512" s="40" t="s">
        <v>1019</v>
      </c>
      <c r="D512" s="41">
        <v>45868.553656999997</v>
      </c>
      <c r="E512" s="42">
        <v>0</v>
      </c>
      <c r="F512" s="42">
        <v>204033859</v>
      </c>
      <c r="G512" s="42">
        <v>206115670</v>
      </c>
      <c r="H512" s="42">
        <v>255055290</v>
      </c>
      <c r="I512" s="43">
        <v>0.2374</v>
      </c>
      <c r="J512" s="44">
        <v>0</v>
      </c>
      <c r="K512" s="44">
        <v>0</v>
      </c>
      <c r="L512" s="44">
        <v>0</v>
      </c>
      <c r="M512" s="43">
        <v>0.2374</v>
      </c>
      <c r="N512" s="42">
        <v>0</v>
      </c>
      <c r="O512" s="42">
        <v>0</v>
      </c>
      <c r="P512" s="42">
        <v>252479179</v>
      </c>
      <c r="Q512" s="43">
        <v>0.6855</v>
      </c>
      <c r="R512" s="43">
        <v>0.56779999999999997</v>
      </c>
      <c r="S512" s="43">
        <v>0.63219999999999998</v>
      </c>
      <c r="T512" s="43">
        <v>0.56889999999999996</v>
      </c>
      <c r="U512" s="43">
        <v>0.56889999999999996</v>
      </c>
    </row>
    <row r="513" spans="1:21" ht="14.1" customHeight="1" x14ac:dyDescent="0.2">
      <c r="A513" s="40">
        <v>119902</v>
      </c>
      <c r="B513" s="40" t="s">
        <v>515</v>
      </c>
      <c r="C513" s="40" t="s">
        <v>1019</v>
      </c>
      <c r="D513" s="41">
        <v>45862.834016000001</v>
      </c>
      <c r="E513" s="42">
        <v>0</v>
      </c>
      <c r="F513" s="42">
        <v>1029152336</v>
      </c>
      <c r="G513" s="42">
        <v>1044311316</v>
      </c>
      <c r="H513" s="42">
        <v>1028899271</v>
      </c>
      <c r="I513" s="43">
        <v>-1.4800000000000001E-2</v>
      </c>
      <c r="J513" s="44">
        <v>0</v>
      </c>
      <c r="K513" s="44">
        <v>0</v>
      </c>
      <c r="L513" s="44">
        <v>0</v>
      </c>
      <c r="M513" s="43">
        <v>-1.4800000000000001E-2</v>
      </c>
      <c r="N513" s="42">
        <v>0</v>
      </c>
      <c r="O513" s="42">
        <v>0</v>
      </c>
      <c r="P513" s="42">
        <v>1013964009</v>
      </c>
      <c r="Q513" s="43">
        <v>0.6169</v>
      </c>
      <c r="R513" s="43">
        <v>0.6169</v>
      </c>
      <c r="S513" s="43">
        <v>0.63219999999999998</v>
      </c>
      <c r="T513" s="43">
        <v>0.56889999999999996</v>
      </c>
      <c r="U513" s="43">
        <v>0.6169</v>
      </c>
    </row>
    <row r="514" spans="1:21" ht="14.1" customHeight="1" x14ac:dyDescent="0.2">
      <c r="A514" s="40">
        <v>119903</v>
      </c>
      <c r="B514" s="40" t="s">
        <v>516</v>
      </c>
      <c r="C514" s="40" t="s">
        <v>1019</v>
      </c>
      <c r="D514" s="41">
        <v>45866.734582999998</v>
      </c>
      <c r="E514" s="42">
        <v>0</v>
      </c>
      <c r="F514" s="42">
        <v>390154624</v>
      </c>
      <c r="G514" s="42">
        <v>402238592</v>
      </c>
      <c r="H514" s="42">
        <v>405265362</v>
      </c>
      <c r="I514" s="43">
        <v>7.4999999999999997E-3</v>
      </c>
      <c r="J514" s="44">
        <v>0</v>
      </c>
      <c r="K514" s="44">
        <v>0</v>
      </c>
      <c r="L514" s="44">
        <v>0</v>
      </c>
      <c r="M514" s="43">
        <v>7.4999999999999997E-3</v>
      </c>
      <c r="N514" s="42">
        <v>0</v>
      </c>
      <c r="O514" s="42">
        <v>0</v>
      </c>
      <c r="P514" s="42">
        <v>393090464</v>
      </c>
      <c r="Q514" s="43">
        <v>0.61919999999999997</v>
      </c>
      <c r="R514" s="43">
        <v>0.61919999999999997</v>
      </c>
      <c r="S514" s="43">
        <v>0.63219999999999998</v>
      </c>
      <c r="T514" s="43">
        <v>0.56889999999999996</v>
      </c>
      <c r="U514" s="43">
        <v>0.61919999999999997</v>
      </c>
    </row>
    <row r="515" spans="1:21" ht="14.1" customHeight="1" x14ac:dyDescent="0.2">
      <c r="A515" s="40">
        <v>120901</v>
      </c>
      <c r="B515" s="40" t="s">
        <v>517</v>
      </c>
      <c r="C515" s="40" t="s">
        <v>1019</v>
      </c>
      <c r="D515" s="41">
        <v>45866.720659999999</v>
      </c>
      <c r="E515" s="42">
        <v>0</v>
      </c>
      <c r="F515" s="42">
        <v>791888593</v>
      </c>
      <c r="G515" s="42">
        <v>761973374</v>
      </c>
      <c r="H515" s="42">
        <v>774217190</v>
      </c>
      <c r="I515" s="43">
        <v>1.61E-2</v>
      </c>
      <c r="J515" s="44">
        <v>0</v>
      </c>
      <c r="K515" s="44">
        <v>0</v>
      </c>
      <c r="L515" s="44">
        <v>0</v>
      </c>
      <c r="M515" s="43">
        <v>1.61E-2</v>
      </c>
      <c r="N515" s="42">
        <v>0</v>
      </c>
      <c r="O515" s="42">
        <v>0</v>
      </c>
      <c r="P515" s="42">
        <v>804613104</v>
      </c>
      <c r="Q515" s="43">
        <v>0.61919999999999997</v>
      </c>
      <c r="R515" s="43">
        <v>0.61919999999999997</v>
      </c>
      <c r="S515" s="43">
        <v>0.63219999999999998</v>
      </c>
      <c r="T515" s="43">
        <v>0.56889999999999996</v>
      </c>
      <c r="U515" s="43">
        <v>0.61919999999999997</v>
      </c>
    </row>
    <row r="516" spans="1:21" ht="14.1" customHeight="1" x14ac:dyDescent="0.2">
      <c r="A516" s="40">
        <v>120902</v>
      </c>
      <c r="B516" s="40" t="s">
        <v>518</v>
      </c>
      <c r="C516" s="40" t="s">
        <v>1019</v>
      </c>
      <c r="D516" s="41">
        <v>45869.790011999998</v>
      </c>
      <c r="E516" s="42">
        <v>0</v>
      </c>
      <c r="F516" s="42">
        <v>758852805</v>
      </c>
      <c r="G516" s="42">
        <v>765565546</v>
      </c>
      <c r="H516" s="42">
        <v>809617199</v>
      </c>
      <c r="I516" s="43">
        <v>5.7500000000000002E-2</v>
      </c>
      <c r="J516" s="44">
        <v>0</v>
      </c>
      <c r="K516" s="44">
        <v>0</v>
      </c>
      <c r="L516" s="44">
        <v>0</v>
      </c>
      <c r="M516" s="43">
        <v>5.7500000000000002E-2</v>
      </c>
      <c r="N516" s="42">
        <v>0</v>
      </c>
      <c r="O516" s="42">
        <v>0</v>
      </c>
      <c r="P516" s="42">
        <v>802518198</v>
      </c>
      <c r="Q516" s="43">
        <v>0.6169</v>
      </c>
      <c r="R516" s="43">
        <v>0.59789999999999999</v>
      </c>
      <c r="S516" s="43">
        <v>0.63219999999999998</v>
      </c>
      <c r="T516" s="43">
        <v>0.56889999999999996</v>
      </c>
      <c r="U516" s="43">
        <v>0.59789999999999999</v>
      </c>
    </row>
    <row r="517" spans="1:21" ht="14.1" customHeight="1" x14ac:dyDescent="0.2">
      <c r="A517" s="40">
        <v>120905</v>
      </c>
      <c r="B517" s="40" t="s">
        <v>519</v>
      </c>
      <c r="C517" s="40" t="s">
        <v>1019</v>
      </c>
      <c r="D517" s="41">
        <v>45868.742292000003</v>
      </c>
      <c r="E517" s="42">
        <v>55226682</v>
      </c>
      <c r="F517" s="42">
        <v>1207465246</v>
      </c>
      <c r="G517" s="42">
        <v>1184303322</v>
      </c>
      <c r="H517" s="42">
        <v>1187953354</v>
      </c>
      <c r="I517" s="43">
        <v>3.0999999999999999E-3</v>
      </c>
      <c r="J517" s="44">
        <v>0</v>
      </c>
      <c r="K517" s="44">
        <v>0</v>
      </c>
      <c r="L517" s="44">
        <v>0</v>
      </c>
      <c r="M517" s="43">
        <v>3.0999999999999999E-3</v>
      </c>
      <c r="N517" s="42">
        <v>53714100</v>
      </c>
      <c r="O517" s="42">
        <v>-1512582</v>
      </c>
      <c r="P517" s="42">
        <v>1209503872</v>
      </c>
      <c r="Q517" s="43">
        <v>0.6855</v>
      </c>
      <c r="R517" s="43">
        <v>0.6855</v>
      </c>
      <c r="S517" s="43">
        <v>0.63219999999999998</v>
      </c>
      <c r="T517" s="43">
        <v>0.56889999999999996</v>
      </c>
      <c r="U517" s="43">
        <v>0.63219999999999998</v>
      </c>
    </row>
    <row r="518" spans="1:21" ht="14.1" customHeight="1" x14ac:dyDescent="0.2">
      <c r="A518" s="40">
        <v>121902</v>
      </c>
      <c r="B518" s="40" t="s">
        <v>520</v>
      </c>
      <c r="C518" s="40" t="s">
        <v>1019</v>
      </c>
      <c r="D518" s="41">
        <v>45869.654119999999</v>
      </c>
      <c r="E518" s="42">
        <v>37538260</v>
      </c>
      <c r="F518" s="42">
        <v>527951160</v>
      </c>
      <c r="G518" s="42">
        <v>506782251</v>
      </c>
      <c r="H518" s="42">
        <v>518448868</v>
      </c>
      <c r="I518" s="43">
        <v>2.3E-2</v>
      </c>
      <c r="J518" s="44">
        <v>0</v>
      </c>
      <c r="K518" s="44">
        <v>0</v>
      </c>
      <c r="L518" s="44">
        <v>0</v>
      </c>
      <c r="M518" s="43">
        <v>2.3E-2</v>
      </c>
      <c r="N518" s="42">
        <v>36303360</v>
      </c>
      <c r="O518" s="42">
        <v>-1234900</v>
      </c>
      <c r="P518" s="42">
        <v>538006039</v>
      </c>
      <c r="Q518" s="43">
        <v>0.61739999999999995</v>
      </c>
      <c r="R518" s="43">
        <v>0.61739999999999995</v>
      </c>
      <c r="S518" s="43">
        <v>0.63219999999999998</v>
      </c>
      <c r="T518" s="43">
        <v>0.56889999999999996</v>
      </c>
      <c r="U518" s="43">
        <v>0.61739999999999995</v>
      </c>
    </row>
    <row r="519" spans="1:21" ht="14.1" customHeight="1" x14ac:dyDescent="0.2">
      <c r="A519" s="40">
        <v>121903</v>
      </c>
      <c r="B519" s="40" t="s">
        <v>521</v>
      </c>
      <c r="C519" s="40" t="s">
        <v>1019</v>
      </c>
      <c r="D519" s="41">
        <v>45870.672569000002</v>
      </c>
      <c r="E519" s="42">
        <v>0</v>
      </c>
      <c r="F519" s="42">
        <v>460937500</v>
      </c>
      <c r="G519" s="42">
        <v>517748715</v>
      </c>
      <c r="H519" s="42">
        <v>477662632</v>
      </c>
      <c r="I519" s="43">
        <v>-7.7399999999999997E-2</v>
      </c>
      <c r="J519" s="44">
        <v>0</v>
      </c>
      <c r="K519" s="44">
        <v>0</v>
      </c>
      <c r="L519" s="44">
        <v>0</v>
      </c>
      <c r="M519" s="43">
        <v>-7.7399999999999997E-2</v>
      </c>
      <c r="N519" s="42">
        <v>0</v>
      </c>
      <c r="O519" s="42">
        <v>0</v>
      </c>
      <c r="P519" s="42">
        <v>425249958</v>
      </c>
      <c r="Q519" s="43">
        <v>0.61970000000000003</v>
      </c>
      <c r="R519" s="43">
        <v>0.61970000000000003</v>
      </c>
      <c r="S519" s="43">
        <v>0.63219999999999998</v>
      </c>
      <c r="T519" s="43">
        <v>0.56889999999999996</v>
      </c>
      <c r="U519" s="43">
        <v>0.61970000000000003</v>
      </c>
    </row>
    <row r="520" spans="1:21" ht="14.1" customHeight="1" x14ac:dyDescent="0.2">
      <c r="A520" s="40">
        <v>121904</v>
      </c>
      <c r="B520" s="40" t="s">
        <v>522</v>
      </c>
      <c r="C520" s="40" t="s">
        <v>1019</v>
      </c>
      <c r="D520" s="41">
        <v>45868.561088000002</v>
      </c>
      <c r="E520" s="42">
        <v>0</v>
      </c>
      <c r="F520" s="42">
        <v>1146761191</v>
      </c>
      <c r="G520" s="42">
        <v>1235907863</v>
      </c>
      <c r="H520" s="42">
        <v>1212224556</v>
      </c>
      <c r="I520" s="43">
        <v>-1.9199999999999998E-2</v>
      </c>
      <c r="J520" s="44">
        <v>0</v>
      </c>
      <c r="K520" s="44">
        <v>0</v>
      </c>
      <c r="L520" s="44">
        <v>0</v>
      </c>
      <c r="M520" s="43">
        <v>-1.9199999999999998E-2</v>
      </c>
      <c r="N520" s="42">
        <v>0</v>
      </c>
      <c r="O520" s="42">
        <v>0</v>
      </c>
      <c r="P520" s="42">
        <v>1124786173</v>
      </c>
      <c r="Q520" s="43">
        <v>0.6169</v>
      </c>
      <c r="R520" s="43">
        <v>0.6169</v>
      </c>
      <c r="S520" s="43">
        <v>0.63219999999999998</v>
      </c>
      <c r="T520" s="43">
        <v>0.56889999999999996</v>
      </c>
      <c r="U520" s="43">
        <v>0.6169</v>
      </c>
    </row>
    <row r="521" spans="1:21" ht="14.1" customHeight="1" x14ac:dyDescent="0.2">
      <c r="A521" s="40">
        <v>121905</v>
      </c>
      <c r="B521" s="40" t="s">
        <v>523</v>
      </c>
      <c r="C521" s="40" t="s">
        <v>1019</v>
      </c>
      <c r="D521" s="41">
        <v>45869.793981000003</v>
      </c>
      <c r="E521" s="42">
        <v>0</v>
      </c>
      <c r="F521" s="42">
        <v>383380707</v>
      </c>
      <c r="G521" s="42">
        <v>419616344</v>
      </c>
      <c r="H521" s="42">
        <v>370730034</v>
      </c>
      <c r="I521" s="43">
        <v>-0.11650000000000001</v>
      </c>
      <c r="J521" s="44">
        <v>0</v>
      </c>
      <c r="K521" s="44">
        <v>0</v>
      </c>
      <c r="L521" s="44">
        <v>0</v>
      </c>
      <c r="M521" s="43">
        <v>-0.11650000000000001</v>
      </c>
      <c r="N521" s="42">
        <v>0</v>
      </c>
      <c r="O521" s="42">
        <v>0</v>
      </c>
      <c r="P521" s="42">
        <v>338715936</v>
      </c>
      <c r="Q521" s="43">
        <v>0.67179999999999995</v>
      </c>
      <c r="R521" s="43">
        <v>0.67179999999999995</v>
      </c>
      <c r="S521" s="43">
        <v>0.63219999999999998</v>
      </c>
      <c r="T521" s="43">
        <v>0.56889999999999996</v>
      </c>
      <c r="U521" s="43">
        <v>0.63219999999999998</v>
      </c>
    </row>
    <row r="522" spans="1:21" ht="14.1" customHeight="1" x14ac:dyDescent="0.2">
      <c r="A522" s="40">
        <v>121906</v>
      </c>
      <c r="B522" s="40" t="s">
        <v>524</v>
      </c>
      <c r="C522" s="40" t="s">
        <v>1019</v>
      </c>
      <c r="D522" s="41">
        <v>45869.755394</v>
      </c>
      <c r="E522" s="42">
        <v>9712900</v>
      </c>
      <c r="F522" s="42">
        <v>357304226</v>
      </c>
      <c r="G522" s="42">
        <v>355115525</v>
      </c>
      <c r="H522" s="42">
        <v>359982035</v>
      </c>
      <c r="I522" s="43">
        <v>1.37E-2</v>
      </c>
      <c r="J522" s="44">
        <v>0</v>
      </c>
      <c r="K522" s="44">
        <v>0</v>
      </c>
      <c r="L522" s="44">
        <v>0</v>
      </c>
      <c r="M522" s="43">
        <v>1.37E-2</v>
      </c>
      <c r="N522" s="42">
        <v>11562725</v>
      </c>
      <c r="O522" s="42">
        <v>1849825</v>
      </c>
      <c r="P522" s="42">
        <v>363917449</v>
      </c>
      <c r="Q522" s="43">
        <v>0.66710000000000003</v>
      </c>
      <c r="R522" s="43">
        <v>0.66710000000000003</v>
      </c>
      <c r="S522" s="43">
        <v>0.63219999999999998</v>
      </c>
      <c r="T522" s="43">
        <v>0.56889999999999996</v>
      </c>
      <c r="U522" s="43">
        <v>0.63219999999999998</v>
      </c>
    </row>
    <row r="523" spans="1:21" ht="14.1" customHeight="1" x14ac:dyDescent="0.2">
      <c r="A523" s="40">
        <v>122901</v>
      </c>
      <c r="B523" s="40" t="s">
        <v>525</v>
      </c>
      <c r="C523" s="40" t="s">
        <v>1019</v>
      </c>
      <c r="D523" s="41">
        <v>45868.756539000002</v>
      </c>
      <c r="E523" s="42">
        <v>0</v>
      </c>
      <c r="F523" s="42">
        <v>282075825</v>
      </c>
      <c r="G523" s="42">
        <v>270102336</v>
      </c>
      <c r="H523" s="42">
        <v>270287960</v>
      </c>
      <c r="I523" s="43">
        <v>6.9999999999999999E-4</v>
      </c>
      <c r="J523" s="44">
        <v>0</v>
      </c>
      <c r="K523" s="44">
        <v>0</v>
      </c>
      <c r="L523" s="44">
        <v>0</v>
      </c>
      <c r="M523" s="43">
        <v>6.9999999999999999E-4</v>
      </c>
      <c r="N523" s="42">
        <v>0</v>
      </c>
      <c r="O523" s="42">
        <v>0</v>
      </c>
      <c r="P523" s="42">
        <v>282269678</v>
      </c>
      <c r="Q523" s="43">
        <v>0.6169</v>
      </c>
      <c r="R523" s="43">
        <v>0.6169</v>
      </c>
      <c r="S523" s="43">
        <v>0.63219999999999998</v>
      </c>
      <c r="T523" s="43">
        <v>0.56889999999999996</v>
      </c>
      <c r="U523" s="43">
        <v>0.6169</v>
      </c>
    </row>
    <row r="524" spans="1:21" ht="14.1" customHeight="1" x14ac:dyDescent="0.2">
      <c r="A524" s="40">
        <v>122902</v>
      </c>
      <c r="B524" s="40" t="s">
        <v>526</v>
      </c>
      <c r="C524" s="40" t="s">
        <v>1019</v>
      </c>
      <c r="D524" s="41">
        <v>45866.728472000003</v>
      </c>
      <c r="E524" s="42">
        <v>0</v>
      </c>
      <c r="F524" s="42">
        <v>67484894</v>
      </c>
      <c r="G524" s="42">
        <v>66468014</v>
      </c>
      <c r="H524" s="42">
        <v>67469704</v>
      </c>
      <c r="I524" s="43">
        <v>1.5100000000000001E-2</v>
      </c>
      <c r="J524" s="44">
        <v>0</v>
      </c>
      <c r="K524" s="44">
        <v>0</v>
      </c>
      <c r="L524" s="44">
        <v>0</v>
      </c>
      <c r="M524" s="43">
        <v>1.5100000000000001E-2</v>
      </c>
      <c r="N524" s="42">
        <v>0</v>
      </c>
      <c r="O524" s="42">
        <v>0</v>
      </c>
      <c r="P524" s="42">
        <v>68501909</v>
      </c>
      <c r="Q524" s="43">
        <v>0.67200000000000004</v>
      </c>
      <c r="R524" s="43">
        <v>0.67200000000000004</v>
      </c>
      <c r="S524" s="43">
        <v>0.63219999999999998</v>
      </c>
      <c r="T524" s="43">
        <v>0.56889999999999996</v>
      </c>
      <c r="U524" s="43">
        <v>0.63219999999999998</v>
      </c>
    </row>
    <row r="525" spans="1:21" ht="14.1" customHeight="1" x14ac:dyDescent="0.2">
      <c r="A525" s="40">
        <v>123905</v>
      </c>
      <c r="B525" s="40" t="s">
        <v>527</v>
      </c>
      <c r="C525" s="40" t="s">
        <v>1019</v>
      </c>
      <c r="D525" s="41">
        <v>45869.800509000001</v>
      </c>
      <c r="E525" s="42">
        <v>0</v>
      </c>
      <c r="F525" s="42">
        <v>3639900901</v>
      </c>
      <c r="G525" s="42">
        <v>3848653309</v>
      </c>
      <c r="H525" s="42">
        <v>3509375287</v>
      </c>
      <c r="I525" s="43">
        <v>-8.8200000000000001E-2</v>
      </c>
      <c r="J525" s="44">
        <v>0</v>
      </c>
      <c r="K525" s="44">
        <v>0</v>
      </c>
      <c r="L525" s="44">
        <v>0</v>
      </c>
      <c r="M525" s="43">
        <v>-8.8200000000000001E-2</v>
      </c>
      <c r="N525" s="42">
        <v>0</v>
      </c>
      <c r="O525" s="42">
        <v>0</v>
      </c>
      <c r="P525" s="42">
        <v>3319025447</v>
      </c>
      <c r="Q525" s="43">
        <v>0.6169</v>
      </c>
      <c r="R525" s="43">
        <v>0.6169</v>
      </c>
      <c r="S525" s="43">
        <v>0.63219999999999998</v>
      </c>
      <c r="T525" s="43">
        <v>0.56889999999999996</v>
      </c>
      <c r="U525" s="43">
        <v>0.6169</v>
      </c>
    </row>
    <row r="526" spans="1:21" ht="14.1" customHeight="1" x14ac:dyDescent="0.2">
      <c r="A526" s="40">
        <v>123907</v>
      </c>
      <c r="B526" s="40" t="s">
        <v>528</v>
      </c>
      <c r="C526" s="40" t="s">
        <v>1019</v>
      </c>
      <c r="D526" s="41">
        <v>45867.821574000001</v>
      </c>
      <c r="E526" s="42">
        <v>0</v>
      </c>
      <c r="F526" s="42">
        <v>6156088547</v>
      </c>
      <c r="G526" s="42">
        <v>6217128149</v>
      </c>
      <c r="H526" s="42">
        <v>6142162723</v>
      </c>
      <c r="I526" s="43">
        <v>-1.21E-2</v>
      </c>
      <c r="J526" s="44">
        <v>0</v>
      </c>
      <c r="K526" s="44">
        <v>0</v>
      </c>
      <c r="L526" s="44">
        <v>0</v>
      </c>
      <c r="M526" s="43">
        <v>-1.21E-2</v>
      </c>
      <c r="N526" s="42">
        <v>0</v>
      </c>
      <c r="O526" s="42">
        <v>0</v>
      </c>
      <c r="P526" s="42">
        <v>6081859130</v>
      </c>
      <c r="Q526" s="43">
        <v>0.6794</v>
      </c>
      <c r="R526" s="43">
        <v>0.6794</v>
      </c>
      <c r="S526" s="43">
        <v>0.63219999999999998</v>
      </c>
      <c r="T526" s="43">
        <v>0.56889999999999996</v>
      </c>
      <c r="U526" s="43">
        <v>0.63219999999999998</v>
      </c>
    </row>
    <row r="527" spans="1:21" ht="14.1" customHeight="1" x14ac:dyDescent="0.2">
      <c r="A527" s="40">
        <v>123908</v>
      </c>
      <c r="B527" s="40" t="s">
        <v>529</v>
      </c>
      <c r="C527" s="40" t="s">
        <v>1019</v>
      </c>
      <c r="D527" s="41">
        <v>45866.706400000003</v>
      </c>
      <c r="E527" s="42">
        <v>302959362</v>
      </c>
      <c r="F527" s="42">
        <v>3144498126</v>
      </c>
      <c r="G527" s="42">
        <v>3062400417</v>
      </c>
      <c r="H527" s="42">
        <v>2865803982</v>
      </c>
      <c r="I527" s="43">
        <v>-6.4199999999999993E-2</v>
      </c>
      <c r="J527" s="44">
        <v>89232283</v>
      </c>
      <c r="K527" s="44">
        <v>0</v>
      </c>
      <c r="L527" s="44">
        <v>89232283</v>
      </c>
      <c r="M527" s="43">
        <v>-9.0700000000000003E-2</v>
      </c>
      <c r="N527" s="42">
        <v>253820045</v>
      </c>
      <c r="O527" s="42">
        <v>-49139317</v>
      </c>
      <c r="P527" s="42">
        <v>2912940995</v>
      </c>
      <c r="Q527" s="43">
        <v>0.65780000000000005</v>
      </c>
      <c r="R527" s="43">
        <v>0.65780000000000005</v>
      </c>
      <c r="S527" s="43">
        <v>0.63219999999999998</v>
      </c>
      <c r="T527" s="43">
        <v>0.56889999999999996</v>
      </c>
      <c r="U527" s="43">
        <v>0.63219999999999998</v>
      </c>
    </row>
    <row r="528" spans="1:21" ht="14.1" customHeight="1" x14ac:dyDescent="0.2">
      <c r="A528" s="40">
        <v>123910</v>
      </c>
      <c r="B528" s="40" t="s">
        <v>530</v>
      </c>
      <c r="C528" s="40" t="s">
        <v>1019</v>
      </c>
      <c r="D528" s="41">
        <v>45868.52162</v>
      </c>
      <c r="E528" s="42">
        <v>0</v>
      </c>
      <c r="F528" s="42">
        <v>13272192657</v>
      </c>
      <c r="G528" s="42">
        <v>13685980714</v>
      </c>
      <c r="H528" s="42">
        <v>14105544431</v>
      </c>
      <c r="I528" s="43">
        <v>3.0700000000000002E-2</v>
      </c>
      <c r="J528" s="44">
        <v>771600395</v>
      </c>
      <c r="K528" s="44">
        <v>0</v>
      </c>
      <c r="L528" s="44">
        <v>771600395</v>
      </c>
      <c r="M528" s="43">
        <v>-2.4299999999999999E-2</v>
      </c>
      <c r="N528" s="42">
        <v>0</v>
      </c>
      <c r="O528" s="42">
        <v>0</v>
      </c>
      <c r="P528" s="42">
        <v>13679071097</v>
      </c>
      <c r="Q528" s="43">
        <v>0.6623</v>
      </c>
      <c r="R528" s="43">
        <v>0.6623</v>
      </c>
      <c r="S528" s="43">
        <v>0.63219999999999998</v>
      </c>
      <c r="T528" s="43">
        <v>0.56889999999999996</v>
      </c>
      <c r="U528" s="43">
        <v>0.63219999999999998</v>
      </c>
    </row>
    <row r="529" spans="1:21" ht="14.1" customHeight="1" x14ac:dyDescent="0.2">
      <c r="A529" s="40">
        <v>123913</v>
      </c>
      <c r="B529" s="40" t="s">
        <v>531</v>
      </c>
      <c r="C529" s="40" t="s">
        <v>1019</v>
      </c>
      <c r="D529" s="41">
        <v>45868.547569000002</v>
      </c>
      <c r="E529" s="42">
        <v>1622868</v>
      </c>
      <c r="F529" s="42">
        <v>970733103</v>
      </c>
      <c r="G529" s="42">
        <v>971080394</v>
      </c>
      <c r="H529" s="42">
        <v>1286486740</v>
      </c>
      <c r="I529" s="43">
        <v>0.32479999999999998</v>
      </c>
      <c r="J529" s="44">
        <v>0</v>
      </c>
      <c r="K529" s="44">
        <v>0</v>
      </c>
      <c r="L529" s="44">
        <v>0</v>
      </c>
      <c r="M529" s="43">
        <v>0.32479999999999998</v>
      </c>
      <c r="N529" s="42">
        <v>1421737</v>
      </c>
      <c r="O529" s="42">
        <v>-201131</v>
      </c>
      <c r="P529" s="42">
        <v>1285298412</v>
      </c>
      <c r="Q529" s="43">
        <v>0.6855</v>
      </c>
      <c r="R529" s="43">
        <v>0.53059999999999996</v>
      </c>
      <c r="S529" s="43">
        <v>0.63219999999999998</v>
      </c>
      <c r="T529" s="43">
        <v>0.56889999999999996</v>
      </c>
      <c r="U529" s="43">
        <v>0.56889999999999996</v>
      </c>
    </row>
    <row r="530" spans="1:21" ht="14.1" customHeight="1" x14ac:dyDescent="0.2">
      <c r="A530" s="40">
        <v>123914</v>
      </c>
      <c r="B530" s="40" t="s">
        <v>532</v>
      </c>
      <c r="C530" s="40" t="s">
        <v>1019</v>
      </c>
      <c r="D530" s="41">
        <v>45862.599571999999</v>
      </c>
      <c r="E530" s="42">
        <v>0</v>
      </c>
      <c r="F530" s="42">
        <v>960226298</v>
      </c>
      <c r="G530" s="42">
        <v>1030215692</v>
      </c>
      <c r="H530" s="42">
        <v>942989171</v>
      </c>
      <c r="I530" s="43">
        <v>-8.4699999999999998E-2</v>
      </c>
      <c r="J530" s="44">
        <v>0</v>
      </c>
      <c r="K530" s="44">
        <v>0</v>
      </c>
      <c r="L530" s="44">
        <v>0</v>
      </c>
      <c r="M530" s="43">
        <v>-8.4699999999999998E-2</v>
      </c>
      <c r="N530" s="42">
        <v>0</v>
      </c>
      <c r="O530" s="42">
        <v>0</v>
      </c>
      <c r="P530" s="42">
        <v>878925654</v>
      </c>
      <c r="Q530" s="43">
        <v>0.6169</v>
      </c>
      <c r="R530" s="43">
        <v>0.6169</v>
      </c>
      <c r="S530" s="43">
        <v>0.63219999999999998</v>
      </c>
      <c r="T530" s="43">
        <v>0.56889999999999996</v>
      </c>
      <c r="U530" s="43">
        <v>0.6169</v>
      </c>
    </row>
    <row r="531" spans="1:21" ht="14.1" customHeight="1" x14ac:dyDescent="0.2">
      <c r="A531" s="40">
        <v>124901</v>
      </c>
      <c r="B531" s="40" t="s">
        <v>533</v>
      </c>
      <c r="C531" s="40" t="s">
        <v>1019</v>
      </c>
      <c r="D531" s="41">
        <v>45860.857558000003</v>
      </c>
      <c r="E531" s="42">
        <v>5117770</v>
      </c>
      <c r="F531" s="42">
        <v>386592662</v>
      </c>
      <c r="G531" s="42">
        <v>385020517</v>
      </c>
      <c r="H531" s="42">
        <v>392787434</v>
      </c>
      <c r="I531" s="43">
        <v>2.0199999999999999E-2</v>
      </c>
      <c r="J531" s="44">
        <v>0</v>
      </c>
      <c r="K531" s="44">
        <v>0</v>
      </c>
      <c r="L531" s="44">
        <v>0</v>
      </c>
      <c r="M531" s="43">
        <v>2.0199999999999999E-2</v>
      </c>
      <c r="N531" s="42">
        <v>4007820</v>
      </c>
      <c r="O531" s="42">
        <v>-1109950</v>
      </c>
      <c r="P531" s="42">
        <v>393178104</v>
      </c>
      <c r="Q531" s="43">
        <v>0.67379999999999995</v>
      </c>
      <c r="R531" s="43">
        <v>0.67379999999999995</v>
      </c>
      <c r="S531" s="43">
        <v>0.63219999999999998</v>
      </c>
      <c r="T531" s="43">
        <v>0.56889999999999996</v>
      </c>
      <c r="U531" s="43">
        <v>0.63219999999999998</v>
      </c>
    </row>
    <row r="532" spans="1:21" ht="14.1" customHeight="1" x14ac:dyDescent="0.2">
      <c r="A532" s="40">
        <v>125901</v>
      </c>
      <c r="B532" s="40" t="s">
        <v>534</v>
      </c>
      <c r="C532" s="40" t="s">
        <v>1019</v>
      </c>
      <c r="D532" s="41">
        <v>45868.520902999997</v>
      </c>
      <c r="E532" s="42">
        <v>0</v>
      </c>
      <c r="F532" s="42">
        <v>1365132921</v>
      </c>
      <c r="G532" s="42">
        <v>1252618734</v>
      </c>
      <c r="H532" s="42">
        <v>1233180719</v>
      </c>
      <c r="I532" s="43">
        <v>-1.55E-2</v>
      </c>
      <c r="J532" s="44">
        <v>0</v>
      </c>
      <c r="K532" s="44">
        <v>0</v>
      </c>
      <c r="L532" s="44">
        <v>0</v>
      </c>
      <c r="M532" s="43">
        <v>-1.55E-2</v>
      </c>
      <c r="N532" s="42">
        <v>0</v>
      </c>
      <c r="O532" s="42">
        <v>0</v>
      </c>
      <c r="P532" s="42">
        <v>1343948922</v>
      </c>
      <c r="Q532" s="43">
        <v>0.64970000000000006</v>
      </c>
      <c r="R532" s="43">
        <v>0.64970000000000006</v>
      </c>
      <c r="S532" s="43">
        <v>0.63219999999999998</v>
      </c>
      <c r="T532" s="43">
        <v>0.56889999999999996</v>
      </c>
      <c r="U532" s="43">
        <v>0.63219999999999998</v>
      </c>
    </row>
    <row r="533" spans="1:21" ht="14.1" customHeight="1" x14ac:dyDescent="0.2">
      <c r="A533" s="40">
        <v>125902</v>
      </c>
      <c r="B533" s="40" t="s">
        <v>535</v>
      </c>
      <c r="C533" s="40" t="s">
        <v>1019</v>
      </c>
      <c r="D533" s="41">
        <v>45867.805903</v>
      </c>
      <c r="E533" s="42">
        <v>0</v>
      </c>
      <c r="F533" s="42">
        <v>100441507</v>
      </c>
      <c r="G533" s="42">
        <v>91226471</v>
      </c>
      <c r="H533" s="42">
        <v>101748372</v>
      </c>
      <c r="I533" s="43">
        <v>0.1153</v>
      </c>
      <c r="J533" s="44">
        <v>0</v>
      </c>
      <c r="K533" s="44">
        <v>0</v>
      </c>
      <c r="L533" s="44">
        <v>0</v>
      </c>
      <c r="M533" s="43">
        <v>0.1153</v>
      </c>
      <c r="N533" s="42">
        <v>0</v>
      </c>
      <c r="O533" s="42">
        <v>0</v>
      </c>
      <c r="P533" s="42">
        <v>112026254</v>
      </c>
      <c r="Q533" s="43">
        <v>0.67310000000000003</v>
      </c>
      <c r="R533" s="43">
        <v>0.61850000000000005</v>
      </c>
      <c r="S533" s="43">
        <v>0.63219999999999998</v>
      </c>
      <c r="T533" s="43">
        <v>0.56889999999999996</v>
      </c>
      <c r="U533" s="43">
        <v>0.61850000000000005</v>
      </c>
    </row>
    <row r="534" spans="1:21" ht="14.1" customHeight="1" x14ac:dyDescent="0.2">
      <c r="A534" s="40">
        <v>125903</v>
      </c>
      <c r="B534" s="40" t="s">
        <v>536</v>
      </c>
      <c r="C534" s="40" t="s">
        <v>1019</v>
      </c>
      <c r="D534" s="41">
        <v>45861.752280000001</v>
      </c>
      <c r="E534" s="42">
        <v>0</v>
      </c>
      <c r="F534" s="42">
        <v>604428112</v>
      </c>
      <c r="G534" s="42">
        <v>525387596</v>
      </c>
      <c r="H534" s="42">
        <v>594576245</v>
      </c>
      <c r="I534" s="43">
        <v>0.13170000000000001</v>
      </c>
      <c r="J534" s="44">
        <v>0</v>
      </c>
      <c r="K534" s="44">
        <v>0</v>
      </c>
      <c r="L534" s="44">
        <v>0</v>
      </c>
      <c r="M534" s="43">
        <v>0.13170000000000001</v>
      </c>
      <c r="N534" s="42">
        <v>0</v>
      </c>
      <c r="O534" s="42">
        <v>0</v>
      </c>
      <c r="P534" s="42">
        <v>684025660</v>
      </c>
      <c r="Q534" s="43">
        <v>0.6169</v>
      </c>
      <c r="R534" s="43">
        <v>0.55869999999999997</v>
      </c>
      <c r="S534" s="43">
        <v>0.63219999999999998</v>
      </c>
      <c r="T534" s="43">
        <v>0.56889999999999996</v>
      </c>
      <c r="U534" s="43">
        <v>0.56889999999999996</v>
      </c>
    </row>
    <row r="535" spans="1:21" ht="14.1" customHeight="1" x14ac:dyDescent="0.2">
      <c r="A535" s="40">
        <v>125905</v>
      </c>
      <c r="B535" s="40" t="s">
        <v>537</v>
      </c>
      <c r="C535" s="40" t="s">
        <v>1019</v>
      </c>
      <c r="D535" s="41">
        <v>45867.817488000001</v>
      </c>
      <c r="E535" s="42">
        <v>0</v>
      </c>
      <c r="F535" s="42">
        <v>190427053</v>
      </c>
      <c r="G535" s="42">
        <v>160839554</v>
      </c>
      <c r="H535" s="42">
        <v>168528462</v>
      </c>
      <c r="I535" s="43">
        <v>4.7800000000000002E-2</v>
      </c>
      <c r="J535" s="44">
        <v>0</v>
      </c>
      <c r="K535" s="44">
        <v>0</v>
      </c>
      <c r="L535" s="44">
        <v>0</v>
      </c>
      <c r="M535" s="43">
        <v>4.7800000000000002E-2</v>
      </c>
      <c r="N535" s="42">
        <v>0</v>
      </c>
      <c r="O535" s="42">
        <v>0</v>
      </c>
      <c r="P535" s="42">
        <v>199530386</v>
      </c>
      <c r="Q535" s="43">
        <v>0.6855</v>
      </c>
      <c r="R535" s="43">
        <v>0.67049999999999998</v>
      </c>
      <c r="S535" s="43">
        <v>0.63219999999999998</v>
      </c>
      <c r="T535" s="43">
        <v>0.56889999999999996</v>
      </c>
      <c r="U535" s="43">
        <v>0.63219999999999998</v>
      </c>
    </row>
    <row r="536" spans="1:21" ht="14.1" customHeight="1" x14ac:dyDescent="0.2">
      <c r="A536" s="40">
        <v>125906</v>
      </c>
      <c r="B536" s="40" t="s">
        <v>538</v>
      </c>
      <c r="C536" s="40" t="s">
        <v>1019</v>
      </c>
      <c r="D536" s="41">
        <v>45870.507014000003</v>
      </c>
      <c r="E536" s="42">
        <v>140000</v>
      </c>
      <c r="F536" s="42">
        <v>41775724</v>
      </c>
      <c r="G536" s="42">
        <v>42073114</v>
      </c>
      <c r="H536" s="42">
        <v>44061187</v>
      </c>
      <c r="I536" s="43">
        <v>4.7300000000000002E-2</v>
      </c>
      <c r="J536" s="44">
        <v>0</v>
      </c>
      <c r="K536" s="44">
        <v>0</v>
      </c>
      <c r="L536" s="44">
        <v>0</v>
      </c>
      <c r="M536" s="43">
        <v>4.7300000000000002E-2</v>
      </c>
      <c r="N536" s="42">
        <v>59388</v>
      </c>
      <c r="O536" s="42">
        <v>-80612</v>
      </c>
      <c r="P536" s="42">
        <v>43662517</v>
      </c>
      <c r="Q536" s="43">
        <v>0.6855</v>
      </c>
      <c r="R536" s="43">
        <v>0.67220000000000002</v>
      </c>
      <c r="S536" s="43">
        <v>0.63219999999999998</v>
      </c>
      <c r="T536" s="43">
        <v>0.56889999999999996</v>
      </c>
      <c r="U536" s="43">
        <v>0.63219999999999998</v>
      </c>
    </row>
    <row r="537" spans="1:21" ht="14.1" customHeight="1" x14ac:dyDescent="0.2">
      <c r="A537" s="40">
        <v>126901</v>
      </c>
      <c r="B537" s="40" t="s">
        <v>539</v>
      </c>
      <c r="C537" s="40" t="s">
        <v>1019</v>
      </c>
      <c r="D537" s="41">
        <v>45866.627604000001</v>
      </c>
      <c r="E537" s="42">
        <v>0</v>
      </c>
      <c r="F537" s="42">
        <v>2206016891</v>
      </c>
      <c r="G537" s="42">
        <v>2375571976</v>
      </c>
      <c r="H537" s="42">
        <v>2302716880</v>
      </c>
      <c r="I537" s="43">
        <v>-3.0700000000000002E-2</v>
      </c>
      <c r="J537" s="44">
        <v>0</v>
      </c>
      <c r="K537" s="44">
        <v>0</v>
      </c>
      <c r="L537" s="44">
        <v>0</v>
      </c>
      <c r="M537" s="43">
        <v>-3.0700000000000002E-2</v>
      </c>
      <c r="N537" s="42">
        <v>0</v>
      </c>
      <c r="O537" s="42">
        <v>0</v>
      </c>
      <c r="P537" s="42">
        <v>2138361786</v>
      </c>
      <c r="Q537" s="43">
        <v>0.6169</v>
      </c>
      <c r="R537" s="43">
        <v>0.6169</v>
      </c>
      <c r="S537" s="43">
        <v>0.63219999999999998</v>
      </c>
      <c r="T537" s="43">
        <v>0.56889999999999996</v>
      </c>
      <c r="U537" s="43">
        <v>0.6169</v>
      </c>
    </row>
    <row r="538" spans="1:21" ht="14.1" customHeight="1" x14ac:dyDescent="0.2">
      <c r="A538" s="40">
        <v>126902</v>
      </c>
      <c r="B538" s="40" t="s">
        <v>540</v>
      </c>
      <c r="C538" s="40" t="s">
        <v>1019</v>
      </c>
      <c r="D538" s="41">
        <v>45868.555174000001</v>
      </c>
      <c r="E538" s="42">
        <v>0</v>
      </c>
      <c r="F538" s="42">
        <v>6822365024</v>
      </c>
      <c r="G538" s="42">
        <v>7139685811</v>
      </c>
      <c r="H538" s="42">
        <v>6778272752</v>
      </c>
      <c r="I538" s="43">
        <v>-5.0599999999999999E-2</v>
      </c>
      <c r="J538" s="44">
        <v>0</v>
      </c>
      <c r="K538" s="44">
        <v>0</v>
      </c>
      <c r="L538" s="44">
        <v>0</v>
      </c>
      <c r="M538" s="43">
        <v>-5.0599999999999999E-2</v>
      </c>
      <c r="N538" s="42">
        <v>0</v>
      </c>
      <c r="O538" s="42">
        <v>0</v>
      </c>
      <c r="P538" s="42">
        <v>6477014839</v>
      </c>
      <c r="Q538" s="43">
        <v>0.6169</v>
      </c>
      <c r="R538" s="43">
        <v>0.6169</v>
      </c>
      <c r="S538" s="43">
        <v>0.63219999999999998</v>
      </c>
      <c r="T538" s="43">
        <v>0.56889999999999996</v>
      </c>
      <c r="U538" s="43">
        <v>0.6169</v>
      </c>
    </row>
    <row r="539" spans="1:21" ht="14.1" customHeight="1" x14ac:dyDescent="0.2">
      <c r="A539" s="40">
        <v>126903</v>
      </c>
      <c r="B539" s="40" t="s">
        <v>541</v>
      </c>
      <c r="C539" s="40" t="s">
        <v>1019</v>
      </c>
      <c r="D539" s="41">
        <v>45867.802257000003</v>
      </c>
      <c r="E539" s="42">
        <v>0</v>
      </c>
      <c r="F539" s="42">
        <v>3862120589</v>
      </c>
      <c r="G539" s="42">
        <v>3927915139</v>
      </c>
      <c r="H539" s="42">
        <v>3928293922</v>
      </c>
      <c r="I539" s="43">
        <v>1E-4</v>
      </c>
      <c r="J539" s="44">
        <v>0</v>
      </c>
      <c r="K539" s="44">
        <v>0</v>
      </c>
      <c r="L539" s="44">
        <v>0</v>
      </c>
      <c r="M539" s="43">
        <v>1E-4</v>
      </c>
      <c r="N539" s="42">
        <v>0</v>
      </c>
      <c r="O539" s="42">
        <v>0</v>
      </c>
      <c r="P539" s="42">
        <v>3862493027</v>
      </c>
      <c r="Q539" s="43">
        <v>0.61919999999999997</v>
      </c>
      <c r="R539" s="43">
        <v>0.61919999999999997</v>
      </c>
      <c r="S539" s="43">
        <v>0.63219999999999998</v>
      </c>
      <c r="T539" s="43">
        <v>0.56889999999999996</v>
      </c>
      <c r="U539" s="43">
        <v>0.61919999999999997</v>
      </c>
    </row>
    <row r="540" spans="1:21" ht="14.1" customHeight="1" x14ac:dyDescent="0.2">
      <c r="A540" s="40">
        <v>126904</v>
      </c>
      <c r="B540" s="40" t="s">
        <v>542</v>
      </c>
      <c r="C540" s="40" t="s">
        <v>1019</v>
      </c>
      <c r="D540" s="41">
        <v>45866.727118000003</v>
      </c>
      <c r="E540" s="42">
        <v>0</v>
      </c>
      <c r="F540" s="42">
        <v>544257925</v>
      </c>
      <c r="G540" s="42">
        <v>607032058</v>
      </c>
      <c r="H540" s="42">
        <v>589171137</v>
      </c>
      <c r="I540" s="43">
        <v>-2.9399999999999999E-2</v>
      </c>
      <c r="J540" s="44">
        <v>0</v>
      </c>
      <c r="K540" s="44">
        <v>0</v>
      </c>
      <c r="L540" s="44">
        <v>0</v>
      </c>
      <c r="M540" s="43">
        <v>-2.9399999999999999E-2</v>
      </c>
      <c r="N540" s="42">
        <v>0</v>
      </c>
      <c r="O540" s="42">
        <v>0</v>
      </c>
      <c r="P540" s="42">
        <v>528244030</v>
      </c>
      <c r="Q540" s="43">
        <v>0.6169</v>
      </c>
      <c r="R540" s="43">
        <v>0.6169</v>
      </c>
      <c r="S540" s="43">
        <v>0.63219999999999998</v>
      </c>
      <c r="T540" s="43">
        <v>0.56889999999999996</v>
      </c>
      <c r="U540" s="43">
        <v>0.6169</v>
      </c>
    </row>
    <row r="541" spans="1:21" ht="14.1" customHeight="1" x14ac:dyDescent="0.2">
      <c r="A541" s="40">
        <v>126905</v>
      </c>
      <c r="B541" s="40" t="s">
        <v>543</v>
      </c>
      <c r="C541" s="40" t="s">
        <v>1019</v>
      </c>
      <c r="D541" s="41">
        <v>45867.809594999999</v>
      </c>
      <c r="E541" s="42">
        <v>0</v>
      </c>
      <c r="F541" s="42">
        <v>2527639119</v>
      </c>
      <c r="G541" s="42">
        <v>2590885353</v>
      </c>
      <c r="H541" s="42">
        <v>2585040286</v>
      </c>
      <c r="I541" s="43">
        <v>-2.3E-3</v>
      </c>
      <c r="J541" s="44">
        <v>0</v>
      </c>
      <c r="K541" s="44">
        <v>0</v>
      </c>
      <c r="L541" s="44">
        <v>0</v>
      </c>
      <c r="M541" s="43">
        <v>-2.3E-3</v>
      </c>
      <c r="N541" s="42">
        <v>0</v>
      </c>
      <c r="O541" s="42">
        <v>0</v>
      </c>
      <c r="P541" s="42">
        <v>2521936736</v>
      </c>
      <c r="Q541" s="43">
        <v>0.61919999999999997</v>
      </c>
      <c r="R541" s="43">
        <v>0.61919999999999997</v>
      </c>
      <c r="S541" s="43">
        <v>0.63219999999999998</v>
      </c>
      <c r="T541" s="43">
        <v>0.56889999999999996</v>
      </c>
      <c r="U541" s="43">
        <v>0.61919999999999997</v>
      </c>
    </row>
    <row r="542" spans="1:21" ht="14.1" customHeight="1" x14ac:dyDescent="0.2">
      <c r="A542" s="40">
        <v>126906</v>
      </c>
      <c r="B542" s="40" t="s">
        <v>544</v>
      </c>
      <c r="C542" s="40" t="s">
        <v>1019</v>
      </c>
      <c r="D542" s="41">
        <v>45870.515149999999</v>
      </c>
      <c r="E542" s="42">
        <v>0</v>
      </c>
      <c r="F542" s="42">
        <v>252971295</v>
      </c>
      <c r="G542" s="42">
        <v>255913139</v>
      </c>
      <c r="H542" s="42">
        <v>256326408</v>
      </c>
      <c r="I542" s="43">
        <v>1.6000000000000001E-3</v>
      </c>
      <c r="J542" s="44">
        <v>0</v>
      </c>
      <c r="K542" s="44">
        <v>0</v>
      </c>
      <c r="L542" s="44">
        <v>0</v>
      </c>
      <c r="M542" s="43">
        <v>1.6000000000000001E-3</v>
      </c>
      <c r="N542" s="42">
        <v>0</v>
      </c>
      <c r="O542" s="42">
        <v>0</v>
      </c>
      <c r="P542" s="42">
        <v>253379813</v>
      </c>
      <c r="Q542" s="43">
        <v>0.6855</v>
      </c>
      <c r="R542" s="43">
        <v>0.6855</v>
      </c>
      <c r="S542" s="43">
        <v>0.63219999999999998</v>
      </c>
      <c r="T542" s="43">
        <v>0.56889999999999996</v>
      </c>
      <c r="U542" s="43">
        <v>0.63219999999999998</v>
      </c>
    </row>
    <row r="543" spans="1:21" ht="14.1" customHeight="1" x14ac:dyDescent="0.2">
      <c r="A543" s="40">
        <v>126907</v>
      </c>
      <c r="B543" s="40" t="s">
        <v>545</v>
      </c>
      <c r="C543" s="40" t="s">
        <v>1019</v>
      </c>
      <c r="D543" s="41">
        <v>45866.720046000002</v>
      </c>
      <c r="E543" s="42">
        <v>0</v>
      </c>
      <c r="F543" s="42">
        <v>456956106</v>
      </c>
      <c r="G543" s="42">
        <v>472887666</v>
      </c>
      <c r="H543" s="42">
        <v>482763447</v>
      </c>
      <c r="I543" s="43">
        <v>2.0899999999999998E-2</v>
      </c>
      <c r="J543" s="44">
        <v>0</v>
      </c>
      <c r="K543" s="44">
        <v>0</v>
      </c>
      <c r="L543" s="44">
        <v>0</v>
      </c>
      <c r="M543" s="43">
        <v>2.0899999999999998E-2</v>
      </c>
      <c r="N543" s="42">
        <v>0</v>
      </c>
      <c r="O543" s="42">
        <v>0</v>
      </c>
      <c r="P543" s="42">
        <v>466499172</v>
      </c>
      <c r="Q543" s="43">
        <v>0.6169</v>
      </c>
      <c r="R543" s="43">
        <v>0.6169</v>
      </c>
      <c r="S543" s="43">
        <v>0.63219999999999998</v>
      </c>
      <c r="T543" s="43">
        <v>0.56889999999999996</v>
      </c>
      <c r="U543" s="43">
        <v>0.6169</v>
      </c>
    </row>
    <row r="544" spans="1:21" ht="14.1" customHeight="1" x14ac:dyDescent="0.2">
      <c r="A544" s="40">
        <v>126908</v>
      </c>
      <c r="B544" s="40" t="s">
        <v>546</v>
      </c>
      <c r="C544" s="40" t="s">
        <v>1019</v>
      </c>
      <c r="D544" s="41">
        <v>45869.807882000001</v>
      </c>
      <c r="E544" s="42">
        <v>0</v>
      </c>
      <c r="F544" s="42">
        <v>748156927</v>
      </c>
      <c r="G544" s="42">
        <v>768509212</v>
      </c>
      <c r="H544" s="42">
        <v>766950987</v>
      </c>
      <c r="I544" s="43">
        <v>-2E-3</v>
      </c>
      <c r="J544" s="44">
        <v>0</v>
      </c>
      <c r="K544" s="44">
        <v>0</v>
      </c>
      <c r="L544" s="44">
        <v>0</v>
      </c>
      <c r="M544" s="43">
        <v>-2E-3</v>
      </c>
      <c r="N544" s="42">
        <v>0</v>
      </c>
      <c r="O544" s="42">
        <v>0</v>
      </c>
      <c r="P544" s="42">
        <v>746639968</v>
      </c>
      <c r="Q544" s="43">
        <v>0.6169</v>
      </c>
      <c r="R544" s="43">
        <v>0.6169</v>
      </c>
      <c r="S544" s="43">
        <v>0.63219999999999998</v>
      </c>
      <c r="T544" s="43">
        <v>0.56889999999999996</v>
      </c>
      <c r="U544" s="43">
        <v>0.6169</v>
      </c>
    </row>
    <row r="545" spans="1:21" ht="14.1" customHeight="1" x14ac:dyDescent="0.2">
      <c r="A545" s="40">
        <v>126911</v>
      </c>
      <c r="B545" s="40" t="s">
        <v>547</v>
      </c>
      <c r="C545" s="40" t="s">
        <v>1019</v>
      </c>
      <c r="D545" s="41">
        <v>45867.802001999997</v>
      </c>
      <c r="E545" s="42">
        <v>0</v>
      </c>
      <c r="F545" s="42">
        <v>1800272926</v>
      </c>
      <c r="G545" s="42">
        <v>1919880001</v>
      </c>
      <c r="H545" s="42">
        <v>1973662788</v>
      </c>
      <c r="I545" s="43">
        <v>2.8000000000000001E-2</v>
      </c>
      <c r="J545" s="44">
        <v>0</v>
      </c>
      <c r="K545" s="44">
        <v>0</v>
      </c>
      <c r="L545" s="44">
        <v>0</v>
      </c>
      <c r="M545" s="43">
        <v>2.8000000000000001E-2</v>
      </c>
      <c r="N545" s="42">
        <v>0</v>
      </c>
      <c r="O545" s="42">
        <v>0</v>
      </c>
      <c r="P545" s="42">
        <v>1850705086</v>
      </c>
      <c r="Q545" s="43">
        <v>0.6169</v>
      </c>
      <c r="R545" s="43">
        <v>0.61499999999999999</v>
      </c>
      <c r="S545" s="43">
        <v>0.63219999999999998</v>
      </c>
      <c r="T545" s="43">
        <v>0.56889999999999996</v>
      </c>
      <c r="U545" s="43">
        <v>0.61499999999999999</v>
      </c>
    </row>
    <row r="546" spans="1:21" ht="14.1" customHeight="1" x14ac:dyDescent="0.2">
      <c r="A546" s="40">
        <v>127901</v>
      </c>
      <c r="B546" s="40" t="s">
        <v>548</v>
      </c>
      <c r="C546" s="40" t="s">
        <v>1019</v>
      </c>
      <c r="D546" s="41">
        <v>45869.663449</v>
      </c>
      <c r="E546" s="42">
        <v>0</v>
      </c>
      <c r="F546" s="42">
        <v>210886139</v>
      </c>
      <c r="G546" s="42">
        <v>221741876</v>
      </c>
      <c r="H546" s="42">
        <v>218798957</v>
      </c>
      <c r="I546" s="43">
        <v>-1.3299999999999999E-2</v>
      </c>
      <c r="J546" s="44">
        <v>0</v>
      </c>
      <c r="K546" s="44">
        <v>0</v>
      </c>
      <c r="L546" s="44">
        <v>0</v>
      </c>
      <c r="M546" s="43">
        <v>-1.3299999999999999E-2</v>
      </c>
      <c r="N546" s="42">
        <v>0</v>
      </c>
      <c r="O546" s="42">
        <v>0</v>
      </c>
      <c r="P546" s="42">
        <v>208087295</v>
      </c>
      <c r="Q546" s="43">
        <v>0.6169</v>
      </c>
      <c r="R546" s="43">
        <v>0.6169</v>
      </c>
      <c r="S546" s="43">
        <v>0.63219999999999998</v>
      </c>
      <c r="T546" s="43">
        <v>0.56889999999999996</v>
      </c>
      <c r="U546" s="43">
        <v>0.6169</v>
      </c>
    </row>
    <row r="547" spans="1:21" ht="14.1" customHeight="1" x14ac:dyDescent="0.2">
      <c r="A547" s="40">
        <v>127903</v>
      </c>
      <c r="B547" s="40" t="s">
        <v>549</v>
      </c>
      <c r="C547" s="40" t="s">
        <v>1019</v>
      </c>
      <c r="D547" s="41">
        <v>45867.801678000003</v>
      </c>
      <c r="E547" s="42">
        <v>0</v>
      </c>
      <c r="F547" s="42">
        <v>177795071</v>
      </c>
      <c r="G547" s="42">
        <v>181737672</v>
      </c>
      <c r="H547" s="42">
        <v>170068965</v>
      </c>
      <c r="I547" s="43">
        <v>-6.4199999999999993E-2</v>
      </c>
      <c r="J547" s="44">
        <v>0</v>
      </c>
      <c r="K547" s="44">
        <v>0</v>
      </c>
      <c r="L547" s="44">
        <v>0</v>
      </c>
      <c r="M547" s="43">
        <v>-6.4199999999999993E-2</v>
      </c>
      <c r="N547" s="42">
        <v>0</v>
      </c>
      <c r="O547" s="42">
        <v>0</v>
      </c>
      <c r="P547" s="42">
        <v>166379504</v>
      </c>
      <c r="Q547" s="43">
        <v>0.61919999999999997</v>
      </c>
      <c r="R547" s="43">
        <v>0.61919999999999997</v>
      </c>
      <c r="S547" s="43">
        <v>0.63219999999999998</v>
      </c>
      <c r="T547" s="43">
        <v>0.56889999999999996</v>
      </c>
      <c r="U547" s="43">
        <v>0.61919999999999997</v>
      </c>
    </row>
    <row r="548" spans="1:21" ht="14.1" customHeight="1" x14ac:dyDescent="0.2">
      <c r="A548" s="40">
        <v>127904</v>
      </c>
      <c r="B548" s="40" t="s">
        <v>550</v>
      </c>
      <c r="C548" s="40" t="s">
        <v>1019</v>
      </c>
      <c r="D548" s="41">
        <v>45868.558403000003</v>
      </c>
      <c r="E548" s="42">
        <v>0</v>
      </c>
      <c r="F548" s="42">
        <v>234980994</v>
      </c>
      <c r="G548" s="42">
        <v>255993700</v>
      </c>
      <c r="H548" s="42">
        <v>240739480</v>
      </c>
      <c r="I548" s="43">
        <v>-5.96E-2</v>
      </c>
      <c r="J548" s="44">
        <v>0</v>
      </c>
      <c r="K548" s="44">
        <v>0</v>
      </c>
      <c r="L548" s="44">
        <v>0</v>
      </c>
      <c r="M548" s="43">
        <v>-5.96E-2</v>
      </c>
      <c r="N548" s="42">
        <v>0</v>
      </c>
      <c r="O548" s="42">
        <v>0</v>
      </c>
      <c r="P548" s="42">
        <v>220978885</v>
      </c>
      <c r="Q548" s="43">
        <v>0.6169</v>
      </c>
      <c r="R548" s="43">
        <v>0.6169</v>
      </c>
      <c r="S548" s="43">
        <v>0.63219999999999998</v>
      </c>
      <c r="T548" s="43">
        <v>0.56889999999999996</v>
      </c>
      <c r="U548" s="43">
        <v>0.6169</v>
      </c>
    </row>
    <row r="549" spans="1:21" ht="14.1" customHeight="1" x14ac:dyDescent="0.2">
      <c r="A549" s="40">
        <v>127905</v>
      </c>
      <c r="B549" s="40" t="s">
        <v>551</v>
      </c>
      <c r="C549" s="40" t="s">
        <v>1019</v>
      </c>
      <c r="D549" s="41">
        <v>45868.623819</v>
      </c>
      <c r="E549" s="42">
        <v>0</v>
      </c>
      <c r="F549" s="42">
        <v>89966404</v>
      </c>
      <c r="G549" s="42">
        <v>89782895</v>
      </c>
      <c r="H549" s="42">
        <v>93644050</v>
      </c>
      <c r="I549" s="43">
        <v>4.2999999999999997E-2</v>
      </c>
      <c r="J549" s="44">
        <v>0</v>
      </c>
      <c r="K549" s="44">
        <v>0</v>
      </c>
      <c r="L549" s="44">
        <v>0</v>
      </c>
      <c r="M549" s="43">
        <v>4.2999999999999997E-2</v>
      </c>
      <c r="N549" s="42">
        <v>0</v>
      </c>
      <c r="O549" s="42">
        <v>0</v>
      </c>
      <c r="P549" s="42">
        <v>93835451</v>
      </c>
      <c r="Q549" s="43">
        <v>0.6855</v>
      </c>
      <c r="R549" s="43">
        <v>0.67359999999999998</v>
      </c>
      <c r="S549" s="43">
        <v>0.63219999999999998</v>
      </c>
      <c r="T549" s="43">
        <v>0.56889999999999996</v>
      </c>
      <c r="U549" s="43">
        <v>0.63219999999999998</v>
      </c>
    </row>
    <row r="550" spans="1:21" ht="14.1" customHeight="1" x14ac:dyDescent="0.2">
      <c r="A550" s="40">
        <v>127906</v>
      </c>
      <c r="B550" s="40" t="s">
        <v>552</v>
      </c>
      <c r="C550" s="40" t="s">
        <v>1019</v>
      </c>
      <c r="D550" s="41">
        <v>45860.868831</v>
      </c>
      <c r="E550" s="42">
        <v>0</v>
      </c>
      <c r="F550" s="42">
        <v>117160368</v>
      </c>
      <c r="G550" s="42">
        <v>116046896</v>
      </c>
      <c r="H550" s="42">
        <v>118714137</v>
      </c>
      <c r="I550" s="43">
        <v>2.3E-2</v>
      </c>
      <c r="J550" s="44">
        <v>0</v>
      </c>
      <c r="K550" s="44">
        <v>0</v>
      </c>
      <c r="L550" s="44">
        <v>0</v>
      </c>
      <c r="M550" s="43">
        <v>2.3E-2</v>
      </c>
      <c r="N550" s="42">
        <v>0</v>
      </c>
      <c r="O550" s="42">
        <v>0</v>
      </c>
      <c r="P550" s="42">
        <v>119853201</v>
      </c>
      <c r="Q550" s="43">
        <v>0.67469999999999997</v>
      </c>
      <c r="R550" s="43">
        <v>0.67469999999999997</v>
      </c>
      <c r="S550" s="43">
        <v>0.63219999999999998</v>
      </c>
      <c r="T550" s="43">
        <v>0.56889999999999996</v>
      </c>
      <c r="U550" s="43">
        <v>0.63219999999999998</v>
      </c>
    </row>
    <row r="551" spans="1:21" ht="14.1" customHeight="1" x14ac:dyDescent="0.2">
      <c r="A551" s="40">
        <v>128901</v>
      </c>
      <c r="B551" s="40" t="s">
        <v>553</v>
      </c>
      <c r="C551" s="40" t="s">
        <v>1019</v>
      </c>
      <c r="D551" s="41">
        <v>45866.727905</v>
      </c>
      <c r="E551" s="42">
        <v>0</v>
      </c>
      <c r="F551" s="42">
        <v>7036584532</v>
      </c>
      <c r="G551" s="42">
        <v>7044833200</v>
      </c>
      <c r="H551" s="42">
        <v>6555970696</v>
      </c>
      <c r="I551" s="43">
        <v>-6.9400000000000003E-2</v>
      </c>
      <c r="J551" s="44">
        <v>0</v>
      </c>
      <c r="K551" s="44">
        <v>0</v>
      </c>
      <c r="L551" s="44">
        <v>0</v>
      </c>
      <c r="M551" s="43">
        <v>-6.9400000000000003E-2</v>
      </c>
      <c r="N551" s="42">
        <v>0</v>
      </c>
      <c r="O551" s="42">
        <v>0</v>
      </c>
      <c r="P551" s="42">
        <v>6548294428</v>
      </c>
      <c r="Q551" s="43">
        <v>0.61919999999999997</v>
      </c>
      <c r="R551" s="43">
        <v>0.61919999999999997</v>
      </c>
      <c r="S551" s="43">
        <v>0.63219999999999998</v>
      </c>
      <c r="T551" s="43">
        <v>0.56889999999999996</v>
      </c>
      <c r="U551" s="43">
        <v>0.61919999999999997</v>
      </c>
    </row>
    <row r="552" spans="1:21" ht="14.1" customHeight="1" x14ac:dyDescent="0.2">
      <c r="A552" s="40">
        <v>128902</v>
      </c>
      <c r="B552" s="40" t="s">
        <v>554</v>
      </c>
      <c r="C552" s="40" t="s">
        <v>1019</v>
      </c>
      <c r="D552" s="41">
        <v>45869.662001999997</v>
      </c>
      <c r="E552" s="42">
        <v>0</v>
      </c>
      <c r="F552" s="42">
        <v>1397681033</v>
      </c>
      <c r="G552" s="42">
        <v>1402880252</v>
      </c>
      <c r="H552" s="42">
        <v>1704158906</v>
      </c>
      <c r="I552" s="43">
        <v>0.21479999999999999</v>
      </c>
      <c r="J552" s="44">
        <v>0</v>
      </c>
      <c r="K552" s="44">
        <v>0</v>
      </c>
      <c r="L552" s="44">
        <v>0</v>
      </c>
      <c r="M552" s="43">
        <v>0.21479999999999999</v>
      </c>
      <c r="N552" s="42">
        <v>0</v>
      </c>
      <c r="O552" s="42">
        <v>0</v>
      </c>
      <c r="P552" s="42">
        <v>1697843117</v>
      </c>
      <c r="Q552" s="43">
        <v>0.61919999999999997</v>
      </c>
      <c r="R552" s="43">
        <v>0.52239999999999998</v>
      </c>
      <c r="S552" s="43">
        <v>0.63219999999999998</v>
      </c>
      <c r="T552" s="43">
        <v>0.56889999999999996</v>
      </c>
      <c r="U552" s="43">
        <v>0.56889999999999996</v>
      </c>
    </row>
    <row r="553" spans="1:21" ht="14.1" customHeight="1" x14ac:dyDescent="0.2">
      <c r="A553" s="40">
        <v>128903</v>
      </c>
      <c r="B553" s="40" t="s">
        <v>555</v>
      </c>
      <c r="C553" s="40" t="s">
        <v>1019</v>
      </c>
      <c r="D553" s="41">
        <v>45869.808738</v>
      </c>
      <c r="E553" s="42">
        <v>0</v>
      </c>
      <c r="F553" s="42">
        <v>846405002</v>
      </c>
      <c r="G553" s="42">
        <v>848673151</v>
      </c>
      <c r="H553" s="42">
        <v>843062948</v>
      </c>
      <c r="I553" s="43">
        <v>-6.6E-3</v>
      </c>
      <c r="J553" s="44">
        <v>0</v>
      </c>
      <c r="K553" s="44">
        <v>0</v>
      </c>
      <c r="L553" s="44">
        <v>0</v>
      </c>
      <c r="M553" s="43">
        <v>-6.6E-3</v>
      </c>
      <c r="N553" s="42">
        <v>0</v>
      </c>
      <c r="O553" s="42">
        <v>0</v>
      </c>
      <c r="P553" s="42">
        <v>840809793</v>
      </c>
      <c r="Q553" s="43">
        <v>0.6169</v>
      </c>
      <c r="R553" s="43">
        <v>0.6169</v>
      </c>
      <c r="S553" s="43">
        <v>0.63219999999999998</v>
      </c>
      <c r="T553" s="43">
        <v>0.56889999999999996</v>
      </c>
      <c r="U553" s="43">
        <v>0.6169</v>
      </c>
    </row>
    <row r="554" spans="1:21" ht="14.1" customHeight="1" x14ac:dyDescent="0.2">
      <c r="A554" s="40">
        <v>128904</v>
      </c>
      <c r="B554" s="40" t="s">
        <v>556</v>
      </c>
      <c r="C554" s="40" t="s">
        <v>1019</v>
      </c>
      <c r="D554" s="41">
        <v>45869.787626999998</v>
      </c>
      <c r="E554" s="42">
        <v>0</v>
      </c>
      <c r="F554" s="42">
        <v>1215641940</v>
      </c>
      <c r="G554" s="42">
        <v>1217542861</v>
      </c>
      <c r="H554" s="42">
        <v>1125898541</v>
      </c>
      <c r="I554" s="43">
        <v>-7.5300000000000006E-2</v>
      </c>
      <c r="J554" s="44">
        <v>0</v>
      </c>
      <c r="K554" s="44">
        <v>0</v>
      </c>
      <c r="L554" s="44">
        <v>0</v>
      </c>
      <c r="M554" s="43">
        <v>-7.5300000000000006E-2</v>
      </c>
      <c r="N554" s="42">
        <v>0</v>
      </c>
      <c r="O554" s="42">
        <v>0</v>
      </c>
      <c r="P554" s="42">
        <v>1124140702</v>
      </c>
      <c r="Q554" s="43">
        <v>0.6169</v>
      </c>
      <c r="R554" s="43">
        <v>0.6169</v>
      </c>
      <c r="S554" s="43">
        <v>0.63219999999999998</v>
      </c>
      <c r="T554" s="43">
        <v>0.56889999999999996</v>
      </c>
      <c r="U554" s="43">
        <v>0.6169</v>
      </c>
    </row>
    <row r="555" spans="1:21" ht="14.1" customHeight="1" x14ac:dyDescent="0.2">
      <c r="A555" s="40">
        <v>129901</v>
      </c>
      <c r="B555" s="40" t="s">
        <v>557</v>
      </c>
      <c r="C555" s="40" t="s">
        <v>1019</v>
      </c>
      <c r="D555" s="41">
        <v>45869.767303000001</v>
      </c>
      <c r="E555" s="42">
        <v>0</v>
      </c>
      <c r="F555" s="42">
        <v>2724354669</v>
      </c>
      <c r="G555" s="42">
        <v>2852105446</v>
      </c>
      <c r="H555" s="42">
        <v>2905466374</v>
      </c>
      <c r="I555" s="43">
        <v>1.8700000000000001E-2</v>
      </c>
      <c r="J555" s="44">
        <v>0</v>
      </c>
      <c r="K555" s="44">
        <v>0</v>
      </c>
      <c r="L555" s="44">
        <v>0</v>
      </c>
      <c r="M555" s="43">
        <v>1.8700000000000001E-2</v>
      </c>
      <c r="N555" s="42">
        <v>0</v>
      </c>
      <c r="O555" s="42">
        <v>0</v>
      </c>
      <c r="P555" s="42">
        <v>2775325468</v>
      </c>
      <c r="Q555" s="43">
        <v>0.61919999999999997</v>
      </c>
      <c r="R555" s="43">
        <v>0.61919999999999997</v>
      </c>
      <c r="S555" s="43">
        <v>0.63219999999999998</v>
      </c>
      <c r="T555" s="43">
        <v>0.56889999999999996</v>
      </c>
      <c r="U555" s="43">
        <v>0.61919999999999997</v>
      </c>
    </row>
    <row r="556" spans="1:21" ht="14.1" customHeight="1" x14ac:dyDescent="0.2">
      <c r="A556" s="40">
        <v>129902</v>
      </c>
      <c r="B556" s="40" t="s">
        <v>558</v>
      </c>
      <c r="C556" s="40" t="s">
        <v>1019</v>
      </c>
      <c r="D556" s="41">
        <v>45861.761829000003</v>
      </c>
      <c r="E556" s="42">
        <v>0</v>
      </c>
      <c r="F556" s="42">
        <v>10302609573</v>
      </c>
      <c r="G556" s="42">
        <v>10748946459</v>
      </c>
      <c r="H556" s="42">
        <v>10750330984</v>
      </c>
      <c r="I556" s="43">
        <v>1E-4</v>
      </c>
      <c r="J556" s="44">
        <v>0</v>
      </c>
      <c r="K556" s="44">
        <v>0</v>
      </c>
      <c r="L556" s="44">
        <v>0</v>
      </c>
      <c r="M556" s="43">
        <v>1E-4</v>
      </c>
      <c r="N556" s="42">
        <v>0</v>
      </c>
      <c r="O556" s="42">
        <v>0</v>
      </c>
      <c r="P556" s="42">
        <v>10303936607</v>
      </c>
      <c r="Q556" s="43">
        <v>0.6169</v>
      </c>
      <c r="R556" s="43">
        <v>0.6169</v>
      </c>
      <c r="S556" s="43">
        <v>0.63219999999999998</v>
      </c>
      <c r="T556" s="43">
        <v>0.56889999999999996</v>
      </c>
      <c r="U556" s="43">
        <v>0.6169</v>
      </c>
    </row>
    <row r="557" spans="1:21" ht="14.1" customHeight="1" x14ac:dyDescent="0.2">
      <c r="A557" s="40">
        <v>129903</v>
      </c>
      <c r="B557" s="40" t="s">
        <v>559</v>
      </c>
      <c r="C557" s="40" t="s">
        <v>1019</v>
      </c>
      <c r="D557" s="41">
        <v>45867.809838000001</v>
      </c>
      <c r="E557" s="42">
        <v>0</v>
      </c>
      <c r="F557" s="42">
        <v>1658051969</v>
      </c>
      <c r="G557" s="42">
        <v>1783150043</v>
      </c>
      <c r="H557" s="42">
        <v>1758928764</v>
      </c>
      <c r="I557" s="43">
        <v>-1.3599999999999999E-2</v>
      </c>
      <c r="J557" s="44">
        <v>0</v>
      </c>
      <c r="K557" s="44">
        <v>0</v>
      </c>
      <c r="L557" s="44">
        <v>0</v>
      </c>
      <c r="M557" s="43">
        <v>-1.3599999999999999E-2</v>
      </c>
      <c r="N557" s="42">
        <v>0</v>
      </c>
      <c r="O557" s="42">
        <v>0</v>
      </c>
      <c r="P557" s="42">
        <v>1635529950</v>
      </c>
      <c r="Q557" s="43">
        <v>0.6169</v>
      </c>
      <c r="R557" s="43">
        <v>0.6169</v>
      </c>
      <c r="S557" s="43">
        <v>0.63219999999999998</v>
      </c>
      <c r="T557" s="43">
        <v>0.56889999999999996</v>
      </c>
      <c r="U557" s="43">
        <v>0.6169</v>
      </c>
    </row>
    <row r="558" spans="1:21" ht="14.1" customHeight="1" x14ac:dyDescent="0.2">
      <c r="A558" s="40">
        <v>129904</v>
      </c>
      <c r="B558" s="40" t="s">
        <v>560</v>
      </c>
      <c r="C558" s="40" t="s">
        <v>1019</v>
      </c>
      <c r="D558" s="41">
        <v>45869.793762000001</v>
      </c>
      <c r="E558" s="42">
        <v>0</v>
      </c>
      <c r="F558" s="42">
        <v>971950483</v>
      </c>
      <c r="G558" s="42">
        <v>1028578101</v>
      </c>
      <c r="H558" s="42">
        <v>1139514773</v>
      </c>
      <c r="I558" s="43">
        <v>0.1079</v>
      </c>
      <c r="J558" s="44">
        <v>0</v>
      </c>
      <c r="K558" s="44">
        <v>0</v>
      </c>
      <c r="L558" s="44">
        <v>0</v>
      </c>
      <c r="M558" s="43">
        <v>0.1079</v>
      </c>
      <c r="N558" s="42">
        <v>0</v>
      </c>
      <c r="O558" s="42">
        <v>0</v>
      </c>
      <c r="P558" s="42">
        <v>1076779617</v>
      </c>
      <c r="Q558" s="43">
        <v>0.6169</v>
      </c>
      <c r="R558" s="43">
        <v>0.57069999999999999</v>
      </c>
      <c r="S558" s="43">
        <v>0.63219999999999998</v>
      </c>
      <c r="T558" s="43">
        <v>0.56889999999999996</v>
      </c>
      <c r="U558" s="43">
        <v>0.57069999999999999</v>
      </c>
    </row>
    <row r="559" spans="1:21" ht="14.1" customHeight="1" x14ac:dyDescent="0.2">
      <c r="A559" s="40">
        <v>129905</v>
      </c>
      <c r="B559" s="40" t="s">
        <v>561</v>
      </c>
      <c r="C559" s="40" t="s">
        <v>1019</v>
      </c>
      <c r="D559" s="41">
        <v>45866.720786999998</v>
      </c>
      <c r="E559" s="42">
        <v>0</v>
      </c>
      <c r="F559" s="42">
        <v>2705616234</v>
      </c>
      <c r="G559" s="42">
        <v>2914135586</v>
      </c>
      <c r="H559" s="42">
        <v>2944894059</v>
      </c>
      <c r="I559" s="43">
        <v>1.06E-2</v>
      </c>
      <c r="J559" s="44">
        <v>0</v>
      </c>
      <c r="K559" s="44">
        <v>0</v>
      </c>
      <c r="L559" s="44">
        <v>0</v>
      </c>
      <c r="M559" s="43">
        <v>1.06E-2</v>
      </c>
      <c r="N559" s="42">
        <v>0</v>
      </c>
      <c r="O559" s="42">
        <v>0</v>
      </c>
      <c r="P559" s="42">
        <v>2734173802</v>
      </c>
      <c r="Q559" s="43">
        <v>0.6169</v>
      </c>
      <c r="R559" s="43">
        <v>0.6169</v>
      </c>
      <c r="S559" s="43">
        <v>0.63219999999999998</v>
      </c>
      <c r="T559" s="43">
        <v>0.56889999999999996</v>
      </c>
      <c r="U559" s="43">
        <v>0.6169</v>
      </c>
    </row>
    <row r="560" spans="1:21" ht="14.1" customHeight="1" x14ac:dyDescent="0.2">
      <c r="A560" s="40">
        <v>129906</v>
      </c>
      <c r="B560" s="40" t="s">
        <v>562</v>
      </c>
      <c r="C560" s="40" t="s">
        <v>1019</v>
      </c>
      <c r="D560" s="41">
        <v>45866.727314999996</v>
      </c>
      <c r="E560" s="42">
        <v>0</v>
      </c>
      <c r="F560" s="42">
        <v>3489544467</v>
      </c>
      <c r="G560" s="42">
        <v>3681286762</v>
      </c>
      <c r="H560" s="42">
        <v>3924065087</v>
      </c>
      <c r="I560" s="43">
        <v>6.59E-2</v>
      </c>
      <c r="J560" s="44">
        <v>0</v>
      </c>
      <c r="K560" s="44">
        <v>0</v>
      </c>
      <c r="L560" s="44">
        <v>0</v>
      </c>
      <c r="M560" s="43">
        <v>6.59E-2</v>
      </c>
      <c r="N560" s="42">
        <v>0</v>
      </c>
      <c r="O560" s="42">
        <v>0</v>
      </c>
      <c r="P560" s="42">
        <v>3719677520</v>
      </c>
      <c r="Q560" s="43">
        <v>0.6169</v>
      </c>
      <c r="R560" s="43">
        <v>0.59319999999999995</v>
      </c>
      <c r="S560" s="43">
        <v>0.63219999999999998</v>
      </c>
      <c r="T560" s="43">
        <v>0.56889999999999996</v>
      </c>
      <c r="U560" s="43">
        <v>0.59319999999999995</v>
      </c>
    </row>
    <row r="561" spans="1:21" ht="14.1" customHeight="1" x14ac:dyDescent="0.2">
      <c r="A561" s="40">
        <v>129910</v>
      </c>
      <c r="B561" s="40" t="s">
        <v>563</v>
      </c>
      <c r="C561" s="40" t="s">
        <v>1019</v>
      </c>
      <c r="D561" s="41">
        <v>45867.816469999998</v>
      </c>
      <c r="E561" s="42">
        <v>0</v>
      </c>
      <c r="F561" s="42">
        <v>582956604</v>
      </c>
      <c r="G561" s="42">
        <v>548490327</v>
      </c>
      <c r="H561" s="42">
        <v>532918689</v>
      </c>
      <c r="I561" s="43">
        <v>-2.8400000000000002E-2</v>
      </c>
      <c r="J561" s="44">
        <v>0</v>
      </c>
      <c r="K561" s="44">
        <v>0</v>
      </c>
      <c r="L561" s="44">
        <v>0</v>
      </c>
      <c r="M561" s="43">
        <v>-2.8400000000000002E-2</v>
      </c>
      <c r="N561" s="42">
        <v>0</v>
      </c>
      <c r="O561" s="42">
        <v>0</v>
      </c>
      <c r="P561" s="42">
        <v>566406469</v>
      </c>
      <c r="Q561" s="43">
        <v>0.6169</v>
      </c>
      <c r="R561" s="43">
        <v>0.6169</v>
      </c>
      <c r="S561" s="43">
        <v>0.63219999999999998</v>
      </c>
      <c r="T561" s="43">
        <v>0.56889999999999996</v>
      </c>
      <c r="U561" s="43">
        <v>0.6169</v>
      </c>
    </row>
    <row r="562" spans="1:21" ht="14.1" customHeight="1" x14ac:dyDescent="0.2">
      <c r="A562" s="40">
        <v>130901</v>
      </c>
      <c r="B562" s="40" t="s">
        <v>564</v>
      </c>
      <c r="C562" s="40" t="s">
        <v>1019</v>
      </c>
      <c r="D562" s="41">
        <v>45867.548125000001</v>
      </c>
      <c r="E562" s="42">
        <v>0</v>
      </c>
      <c r="F562" s="42">
        <v>11574211362</v>
      </c>
      <c r="G562" s="42">
        <v>12995626636</v>
      </c>
      <c r="H562" s="42">
        <v>13122811031</v>
      </c>
      <c r="I562" s="43">
        <v>9.7999999999999997E-3</v>
      </c>
      <c r="J562" s="44">
        <v>0</v>
      </c>
      <c r="K562" s="44">
        <v>0</v>
      </c>
      <c r="L562" s="44">
        <v>0</v>
      </c>
      <c r="M562" s="43">
        <v>9.7999999999999997E-3</v>
      </c>
      <c r="N562" s="42">
        <v>0</v>
      </c>
      <c r="O562" s="42">
        <v>0</v>
      </c>
      <c r="P562" s="42">
        <v>11687484782</v>
      </c>
      <c r="Q562" s="43">
        <v>0.6169</v>
      </c>
      <c r="R562" s="43">
        <v>0.6169</v>
      </c>
      <c r="S562" s="43">
        <v>0.63219999999999998</v>
      </c>
      <c r="T562" s="43">
        <v>0.56889999999999996</v>
      </c>
      <c r="U562" s="43">
        <v>0.6169</v>
      </c>
    </row>
    <row r="563" spans="1:21" ht="14.1" customHeight="1" x14ac:dyDescent="0.2">
      <c r="A563" s="40">
        <v>130902</v>
      </c>
      <c r="B563" s="40" t="s">
        <v>565</v>
      </c>
      <c r="C563" s="40" t="s">
        <v>1019</v>
      </c>
      <c r="D563" s="41">
        <v>45868.558252000003</v>
      </c>
      <c r="E563" s="42">
        <v>0</v>
      </c>
      <c r="F563" s="42">
        <v>1401010243</v>
      </c>
      <c r="G563" s="42">
        <v>1572075719</v>
      </c>
      <c r="H563" s="42">
        <v>1686514242</v>
      </c>
      <c r="I563" s="43">
        <v>7.2800000000000004E-2</v>
      </c>
      <c r="J563" s="44">
        <v>0</v>
      </c>
      <c r="K563" s="44">
        <v>0</v>
      </c>
      <c r="L563" s="44">
        <v>0</v>
      </c>
      <c r="M563" s="43">
        <v>7.2800000000000004E-2</v>
      </c>
      <c r="N563" s="42">
        <v>0</v>
      </c>
      <c r="O563" s="42">
        <v>0</v>
      </c>
      <c r="P563" s="42">
        <v>1502996134</v>
      </c>
      <c r="Q563" s="43">
        <v>0.6169</v>
      </c>
      <c r="R563" s="43">
        <v>0.58940000000000003</v>
      </c>
      <c r="S563" s="43">
        <v>0.63219999999999998</v>
      </c>
      <c r="T563" s="43">
        <v>0.56889999999999996</v>
      </c>
      <c r="U563" s="43">
        <v>0.58940000000000003</v>
      </c>
    </row>
    <row r="564" spans="1:21" ht="14.1" customHeight="1" x14ac:dyDescent="0.2">
      <c r="A564" s="40">
        <v>131001</v>
      </c>
      <c r="B564" s="40" t="s">
        <v>566</v>
      </c>
      <c r="C564" s="40" t="s">
        <v>1019</v>
      </c>
      <c r="D564" s="41">
        <v>45868.622141</v>
      </c>
      <c r="E564" s="42">
        <v>328328</v>
      </c>
      <c r="F564" s="42">
        <v>981636228</v>
      </c>
      <c r="G564" s="42">
        <v>982861542</v>
      </c>
      <c r="H564" s="42">
        <v>849172263</v>
      </c>
      <c r="I564" s="43">
        <v>-0.13600000000000001</v>
      </c>
      <c r="J564" s="44">
        <v>0</v>
      </c>
      <c r="K564" s="44">
        <v>0</v>
      </c>
      <c r="L564" s="44">
        <v>0</v>
      </c>
      <c r="M564" s="43">
        <v>-0.13600000000000001</v>
      </c>
      <c r="N564" s="42">
        <v>251240</v>
      </c>
      <c r="O564" s="42">
        <v>-77088</v>
      </c>
      <c r="P564" s="42">
        <v>848081188</v>
      </c>
      <c r="Q564" s="43">
        <v>0.6855</v>
      </c>
      <c r="R564" s="43">
        <v>0.6855</v>
      </c>
      <c r="S564" s="43">
        <v>0.63219999999999998</v>
      </c>
      <c r="T564" s="43">
        <v>0.56889999999999996</v>
      </c>
      <c r="U564" s="43">
        <v>0.63219999999999998</v>
      </c>
    </row>
    <row r="565" spans="1:21" ht="14.1" customHeight="1" x14ac:dyDescent="0.2">
      <c r="A565" s="40">
        <v>132902</v>
      </c>
      <c r="B565" s="40" t="s">
        <v>567</v>
      </c>
      <c r="C565" s="40" t="s">
        <v>1019</v>
      </c>
      <c r="D565" s="41">
        <v>45861.755741000001</v>
      </c>
      <c r="E565" s="42">
        <v>386330</v>
      </c>
      <c r="F565" s="42">
        <v>501984516</v>
      </c>
      <c r="G565" s="42">
        <v>501816289</v>
      </c>
      <c r="H565" s="42">
        <v>461234435</v>
      </c>
      <c r="I565" s="43">
        <v>-8.09E-2</v>
      </c>
      <c r="J565" s="44">
        <v>0</v>
      </c>
      <c r="K565" s="44">
        <v>0</v>
      </c>
      <c r="L565" s="44">
        <v>0</v>
      </c>
      <c r="M565" s="43">
        <v>-8.09E-2</v>
      </c>
      <c r="N565" s="42">
        <v>257170</v>
      </c>
      <c r="O565" s="42">
        <v>-129160</v>
      </c>
      <c r="P565" s="42">
        <v>461291140</v>
      </c>
      <c r="Q565" s="43">
        <v>0.61919999999999997</v>
      </c>
      <c r="R565" s="43">
        <v>0.61919999999999997</v>
      </c>
      <c r="S565" s="43">
        <v>0.63219999999999998</v>
      </c>
      <c r="T565" s="43">
        <v>0.56889999999999996</v>
      </c>
      <c r="U565" s="43">
        <v>0.61919999999999997</v>
      </c>
    </row>
    <row r="566" spans="1:21" ht="14.1" customHeight="1" x14ac:dyDescent="0.2">
      <c r="A566" s="40">
        <v>133901</v>
      </c>
      <c r="B566" s="40" t="s">
        <v>568</v>
      </c>
      <c r="C566" s="40" t="s">
        <v>1019</v>
      </c>
      <c r="D566" s="41">
        <v>45866.628714999999</v>
      </c>
      <c r="E566" s="42">
        <v>0</v>
      </c>
      <c r="F566" s="42">
        <v>485187105</v>
      </c>
      <c r="G566" s="42">
        <v>538820426</v>
      </c>
      <c r="H566" s="42">
        <v>535520541</v>
      </c>
      <c r="I566" s="43">
        <v>-6.1000000000000004E-3</v>
      </c>
      <c r="J566" s="44">
        <v>0</v>
      </c>
      <c r="K566" s="44">
        <v>0</v>
      </c>
      <c r="L566" s="44">
        <v>0</v>
      </c>
      <c r="M566" s="43">
        <v>-6.1000000000000004E-3</v>
      </c>
      <c r="N566" s="42">
        <v>0</v>
      </c>
      <c r="O566" s="42">
        <v>0</v>
      </c>
      <c r="P566" s="42">
        <v>482215685</v>
      </c>
      <c r="Q566" s="43">
        <v>0.6169</v>
      </c>
      <c r="R566" s="43">
        <v>0.6169</v>
      </c>
      <c r="S566" s="43">
        <v>0.63219999999999998</v>
      </c>
      <c r="T566" s="43">
        <v>0.56889999999999996</v>
      </c>
      <c r="U566" s="43">
        <v>0.6169</v>
      </c>
    </row>
    <row r="567" spans="1:21" ht="14.1" customHeight="1" x14ac:dyDescent="0.2">
      <c r="A567" s="40">
        <v>133902</v>
      </c>
      <c r="B567" s="40" t="s">
        <v>569</v>
      </c>
      <c r="C567" s="40" t="s">
        <v>1019</v>
      </c>
      <c r="D567" s="41">
        <v>45866.734722000001</v>
      </c>
      <c r="E567" s="42">
        <v>0</v>
      </c>
      <c r="F567" s="42">
        <v>683973653</v>
      </c>
      <c r="G567" s="42">
        <v>771269957</v>
      </c>
      <c r="H567" s="42">
        <v>800262713</v>
      </c>
      <c r="I567" s="43">
        <v>3.7600000000000001E-2</v>
      </c>
      <c r="J567" s="44">
        <v>0</v>
      </c>
      <c r="K567" s="44">
        <v>0</v>
      </c>
      <c r="L567" s="44">
        <v>0</v>
      </c>
      <c r="M567" s="43">
        <v>3.7600000000000001E-2</v>
      </c>
      <c r="N567" s="42">
        <v>0</v>
      </c>
      <c r="O567" s="42">
        <v>0</v>
      </c>
      <c r="P567" s="42">
        <v>709684860</v>
      </c>
      <c r="Q567" s="43">
        <v>0.61919999999999997</v>
      </c>
      <c r="R567" s="43">
        <v>0.61160000000000003</v>
      </c>
      <c r="S567" s="43">
        <v>0.63219999999999998</v>
      </c>
      <c r="T567" s="43">
        <v>0.56889999999999996</v>
      </c>
      <c r="U567" s="43">
        <v>0.61160000000000003</v>
      </c>
    </row>
    <row r="568" spans="1:21" ht="14.1" customHeight="1" x14ac:dyDescent="0.2">
      <c r="A568" s="40">
        <v>133903</v>
      </c>
      <c r="B568" s="40" t="s">
        <v>570</v>
      </c>
      <c r="C568" s="40" t="s">
        <v>1019</v>
      </c>
      <c r="D568" s="41">
        <v>45866.736620000003</v>
      </c>
      <c r="E568" s="42">
        <v>0</v>
      </c>
      <c r="F568" s="42">
        <v>3633922085</v>
      </c>
      <c r="G568" s="42">
        <v>4402353340</v>
      </c>
      <c r="H568" s="42">
        <v>4333506131</v>
      </c>
      <c r="I568" s="43">
        <v>-1.5599999999999999E-2</v>
      </c>
      <c r="J568" s="44">
        <v>0</v>
      </c>
      <c r="K568" s="44">
        <v>0</v>
      </c>
      <c r="L568" s="44">
        <v>0</v>
      </c>
      <c r="M568" s="43">
        <v>-1.5599999999999999E-2</v>
      </c>
      <c r="N568" s="42">
        <v>0</v>
      </c>
      <c r="O568" s="42">
        <v>0</v>
      </c>
      <c r="P568" s="42">
        <v>3577092164</v>
      </c>
      <c r="Q568" s="43">
        <v>0.6169</v>
      </c>
      <c r="R568" s="43">
        <v>0.6169</v>
      </c>
      <c r="S568" s="43">
        <v>0.63219999999999998</v>
      </c>
      <c r="T568" s="43">
        <v>0.56889999999999996</v>
      </c>
      <c r="U568" s="43">
        <v>0.6169</v>
      </c>
    </row>
    <row r="569" spans="1:21" ht="14.1" customHeight="1" x14ac:dyDescent="0.2">
      <c r="A569" s="40">
        <v>133904</v>
      </c>
      <c r="B569" s="40" t="s">
        <v>571</v>
      </c>
      <c r="C569" s="40" t="s">
        <v>1019</v>
      </c>
      <c r="D569" s="41">
        <v>45866.730775000004</v>
      </c>
      <c r="E569" s="42">
        <v>0</v>
      </c>
      <c r="F569" s="42">
        <v>848768850</v>
      </c>
      <c r="G569" s="42">
        <v>992064589</v>
      </c>
      <c r="H569" s="42">
        <v>940236247</v>
      </c>
      <c r="I569" s="43">
        <v>-5.2200000000000003E-2</v>
      </c>
      <c r="J569" s="44">
        <v>0</v>
      </c>
      <c r="K569" s="44">
        <v>0</v>
      </c>
      <c r="L569" s="44">
        <v>0</v>
      </c>
      <c r="M569" s="43">
        <v>-5.2200000000000003E-2</v>
      </c>
      <c r="N569" s="42">
        <v>0</v>
      </c>
      <c r="O569" s="42">
        <v>0</v>
      </c>
      <c r="P569" s="42">
        <v>804426695</v>
      </c>
      <c r="Q569" s="43">
        <v>0.6169</v>
      </c>
      <c r="R569" s="43">
        <v>0.6169</v>
      </c>
      <c r="S569" s="43">
        <v>0.63219999999999998</v>
      </c>
      <c r="T569" s="43">
        <v>0.56889999999999996</v>
      </c>
      <c r="U569" s="43">
        <v>0.6169</v>
      </c>
    </row>
    <row r="570" spans="1:21" ht="14.1" customHeight="1" x14ac:dyDescent="0.2">
      <c r="A570" s="40">
        <v>133905</v>
      </c>
      <c r="B570" s="40" t="s">
        <v>572</v>
      </c>
      <c r="C570" s="40" t="s">
        <v>1019</v>
      </c>
      <c r="D570" s="41">
        <v>45868.615231000003</v>
      </c>
      <c r="E570" s="42">
        <v>0</v>
      </c>
      <c r="F570" s="42">
        <v>108662614</v>
      </c>
      <c r="G570" s="42">
        <v>113348964</v>
      </c>
      <c r="H570" s="42">
        <v>114049960</v>
      </c>
      <c r="I570" s="43">
        <v>6.1999999999999998E-3</v>
      </c>
      <c r="J570" s="44">
        <v>0</v>
      </c>
      <c r="K570" s="44">
        <v>0</v>
      </c>
      <c r="L570" s="44">
        <v>0</v>
      </c>
      <c r="M570" s="43">
        <v>6.1999999999999998E-3</v>
      </c>
      <c r="N570" s="42">
        <v>0</v>
      </c>
      <c r="O570" s="42">
        <v>0</v>
      </c>
      <c r="P570" s="42">
        <v>109334628</v>
      </c>
      <c r="Q570" s="43">
        <v>0.65800000000000003</v>
      </c>
      <c r="R570" s="43">
        <v>0.65800000000000003</v>
      </c>
      <c r="S570" s="43">
        <v>0.63219999999999998</v>
      </c>
      <c r="T570" s="43">
        <v>0.56889999999999996</v>
      </c>
      <c r="U570" s="43">
        <v>0.63219999999999998</v>
      </c>
    </row>
    <row r="571" spans="1:21" ht="14.1" customHeight="1" x14ac:dyDescent="0.2">
      <c r="A571" s="40">
        <v>134901</v>
      </c>
      <c r="B571" s="40" t="s">
        <v>573</v>
      </c>
      <c r="C571" s="40" t="s">
        <v>1019</v>
      </c>
      <c r="D571" s="41">
        <v>45866.652013999999</v>
      </c>
      <c r="E571" s="42">
        <v>0</v>
      </c>
      <c r="F571" s="42">
        <v>799080406</v>
      </c>
      <c r="G571" s="42">
        <v>829601508</v>
      </c>
      <c r="H571" s="42">
        <v>860522589</v>
      </c>
      <c r="I571" s="43">
        <v>3.73E-2</v>
      </c>
      <c r="J571" s="44">
        <v>0</v>
      </c>
      <c r="K571" s="44">
        <v>0</v>
      </c>
      <c r="L571" s="44">
        <v>0</v>
      </c>
      <c r="M571" s="43">
        <v>3.73E-2</v>
      </c>
      <c r="N571" s="42">
        <v>0</v>
      </c>
      <c r="O571" s="42">
        <v>0</v>
      </c>
      <c r="P571" s="42">
        <v>828863898</v>
      </c>
      <c r="Q571" s="43">
        <v>0.61919999999999997</v>
      </c>
      <c r="R571" s="43">
        <v>0.61180000000000001</v>
      </c>
      <c r="S571" s="43">
        <v>0.63219999999999998</v>
      </c>
      <c r="T571" s="43">
        <v>0.56889999999999996</v>
      </c>
      <c r="U571" s="43">
        <v>0.61180000000000001</v>
      </c>
    </row>
    <row r="572" spans="1:21" ht="14.1" customHeight="1" x14ac:dyDescent="0.2">
      <c r="A572" s="40">
        <v>135001</v>
      </c>
      <c r="B572" s="40" t="s">
        <v>574</v>
      </c>
      <c r="C572" s="40" t="s">
        <v>1019</v>
      </c>
      <c r="D572" s="41">
        <v>45866.677626999997</v>
      </c>
      <c r="E572" s="42">
        <v>73950</v>
      </c>
      <c r="F572" s="42">
        <v>226565264</v>
      </c>
      <c r="G572" s="42">
        <v>226666772</v>
      </c>
      <c r="H572" s="42">
        <v>202251650</v>
      </c>
      <c r="I572" s="43">
        <v>-0.1077</v>
      </c>
      <c r="J572" s="44">
        <v>0</v>
      </c>
      <c r="K572" s="44">
        <v>0</v>
      </c>
      <c r="L572" s="44">
        <v>0</v>
      </c>
      <c r="M572" s="43">
        <v>-0.1077</v>
      </c>
      <c r="N572" s="42">
        <v>49380</v>
      </c>
      <c r="O572" s="42">
        <v>-24570</v>
      </c>
      <c r="P572" s="42">
        <v>202144471</v>
      </c>
      <c r="Q572" s="43">
        <v>0.6855</v>
      </c>
      <c r="R572" s="43">
        <v>0.6855</v>
      </c>
      <c r="S572" s="43">
        <v>0.63219999999999998</v>
      </c>
      <c r="T572" s="43">
        <v>0.56889999999999996</v>
      </c>
      <c r="U572" s="43">
        <v>0.63219999999999998</v>
      </c>
    </row>
    <row r="573" spans="1:21" ht="14.1" customHeight="1" x14ac:dyDescent="0.2">
      <c r="A573" s="40">
        <v>136901</v>
      </c>
      <c r="B573" s="40" t="s">
        <v>575</v>
      </c>
      <c r="C573" s="40" t="s">
        <v>1019</v>
      </c>
      <c r="D573" s="41">
        <v>45862.812476999999</v>
      </c>
      <c r="E573" s="42">
        <v>0</v>
      </c>
      <c r="F573" s="42">
        <v>996696180</v>
      </c>
      <c r="G573" s="42">
        <v>1007965916</v>
      </c>
      <c r="H573" s="42">
        <v>1028047694</v>
      </c>
      <c r="I573" s="43">
        <v>1.9900000000000001E-2</v>
      </c>
      <c r="J573" s="44">
        <v>0</v>
      </c>
      <c r="K573" s="44">
        <v>0</v>
      </c>
      <c r="L573" s="44">
        <v>0</v>
      </c>
      <c r="M573" s="43">
        <v>1.9900000000000001E-2</v>
      </c>
      <c r="N573" s="42">
        <v>0</v>
      </c>
      <c r="O573" s="42">
        <v>0</v>
      </c>
      <c r="P573" s="42">
        <v>1016553430</v>
      </c>
      <c r="Q573" s="43">
        <v>0.6169</v>
      </c>
      <c r="R573" s="43">
        <v>0.6169</v>
      </c>
      <c r="S573" s="43">
        <v>0.63219999999999998</v>
      </c>
      <c r="T573" s="43">
        <v>0.56889999999999996</v>
      </c>
      <c r="U573" s="43">
        <v>0.6169</v>
      </c>
    </row>
    <row r="574" spans="1:21" ht="14.1" customHeight="1" x14ac:dyDescent="0.2">
      <c r="A574" s="40">
        <v>137901</v>
      </c>
      <c r="B574" s="40" t="s">
        <v>576</v>
      </c>
      <c r="C574" s="40" t="s">
        <v>1019</v>
      </c>
      <c r="D574" s="41">
        <v>45868.754316999999</v>
      </c>
      <c r="E574" s="42">
        <v>0</v>
      </c>
      <c r="F574" s="42">
        <v>1291722807</v>
      </c>
      <c r="G574" s="42">
        <v>1154038333</v>
      </c>
      <c r="H574" s="42">
        <v>1084056467</v>
      </c>
      <c r="I574" s="43">
        <v>-6.0600000000000001E-2</v>
      </c>
      <c r="J574" s="44">
        <v>0</v>
      </c>
      <c r="K574" s="44">
        <v>0</v>
      </c>
      <c r="L574" s="44">
        <v>0</v>
      </c>
      <c r="M574" s="43">
        <v>-6.0600000000000001E-2</v>
      </c>
      <c r="N574" s="42">
        <v>0</v>
      </c>
      <c r="O574" s="42">
        <v>0</v>
      </c>
      <c r="P574" s="42">
        <v>1213391637</v>
      </c>
      <c r="Q574" s="43">
        <v>0.6169</v>
      </c>
      <c r="R574" s="43">
        <v>0.6169</v>
      </c>
      <c r="S574" s="43">
        <v>0.63219999999999998</v>
      </c>
      <c r="T574" s="43">
        <v>0.56889999999999996</v>
      </c>
      <c r="U574" s="43">
        <v>0.6169</v>
      </c>
    </row>
    <row r="575" spans="1:21" ht="14.1" customHeight="1" x14ac:dyDescent="0.2">
      <c r="A575" s="40">
        <v>137902</v>
      </c>
      <c r="B575" s="40" t="s">
        <v>577</v>
      </c>
      <c r="C575" s="40" t="s">
        <v>1019</v>
      </c>
      <c r="D575" s="41">
        <v>45869.807395999997</v>
      </c>
      <c r="E575" s="42">
        <v>0</v>
      </c>
      <c r="F575" s="42">
        <v>277414140</v>
      </c>
      <c r="G575" s="42">
        <v>272387383</v>
      </c>
      <c r="H575" s="42">
        <v>267969023</v>
      </c>
      <c r="I575" s="43">
        <v>-1.6199999999999999E-2</v>
      </c>
      <c r="J575" s="44">
        <v>0</v>
      </c>
      <c r="K575" s="44">
        <v>0</v>
      </c>
      <c r="L575" s="44">
        <v>0</v>
      </c>
      <c r="M575" s="43">
        <v>-1.6199999999999999E-2</v>
      </c>
      <c r="N575" s="42">
        <v>0</v>
      </c>
      <c r="O575" s="42">
        <v>0</v>
      </c>
      <c r="P575" s="42">
        <v>272914242</v>
      </c>
      <c r="Q575" s="43">
        <v>0.6169</v>
      </c>
      <c r="R575" s="43">
        <v>0.6169</v>
      </c>
      <c r="S575" s="43">
        <v>0.63219999999999998</v>
      </c>
      <c r="T575" s="43">
        <v>0.56889999999999996</v>
      </c>
      <c r="U575" s="43">
        <v>0.6169</v>
      </c>
    </row>
    <row r="576" spans="1:21" ht="14.1" customHeight="1" x14ac:dyDescent="0.2">
      <c r="A576" s="40">
        <v>137903</v>
      </c>
      <c r="B576" s="40" t="s">
        <v>578</v>
      </c>
      <c r="C576" s="40" t="s">
        <v>1019</v>
      </c>
      <c r="D576" s="41">
        <v>45870.341181000003</v>
      </c>
      <c r="E576" s="42">
        <v>0</v>
      </c>
      <c r="F576" s="42">
        <v>379261721</v>
      </c>
      <c r="G576" s="42">
        <v>325482569</v>
      </c>
      <c r="H576" s="42">
        <v>346081368</v>
      </c>
      <c r="I576" s="43">
        <v>6.3299999999999995E-2</v>
      </c>
      <c r="J576" s="44">
        <v>0</v>
      </c>
      <c r="K576" s="44">
        <v>0</v>
      </c>
      <c r="L576" s="44">
        <v>0</v>
      </c>
      <c r="M576" s="43">
        <v>6.3299999999999995E-2</v>
      </c>
      <c r="N576" s="42">
        <v>0</v>
      </c>
      <c r="O576" s="42">
        <v>0</v>
      </c>
      <c r="P576" s="42">
        <v>403264038</v>
      </c>
      <c r="Q576" s="43">
        <v>0.65300000000000002</v>
      </c>
      <c r="R576" s="43">
        <v>0.62939999999999996</v>
      </c>
      <c r="S576" s="43">
        <v>0.63219999999999998</v>
      </c>
      <c r="T576" s="43">
        <v>0.56889999999999996</v>
      </c>
      <c r="U576" s="43">
        <v>0.62939999999999996</v>
      </c>
    </row>
    <row r="577" spans="1:21" ht="14.1" customHeight="1" x14ac:dyDescent="0.2">
      <c r="A577" s="40">
        <v>137904</v>
      </c>
      <c r="B577" s="40" t="s">
        <v>579</v>
      </c>
      <c r="C577" s="40" t="s">
        <v>1019</v>
      </c>
      <c r="D577" s="41">
        <v>45867.821087999997</v>
      </c>
      <c r="E577" s="42">
        <v>0</v>
      </c>
      <c r="F577" s="42">
        <v>94803110</v>
      </c>
      <c r="G577" s="42">
        <v>93888439</v>
      </c>
      <c r="H577" s="42">
        <v>103014199</v>
      </c>
      <c r="I577" s="43">
        <v>9.7199999999999995E-2</v>
      </c>
      <c r="J577" s="44">
        <v>0</v>
      </c>
      <c r="K577" s="44">
        <v>0</v>
      </c>
      <c r="L577" s="44">
        <v>0</v>
      </c>
      <c r="M577" s="43">
        <v>9.7199999999999995E-2</v>
      </c>
      <c r="N577" s="42">
        <v>0</v>
      </c>
      <c r="O577" s="42">
        <v>0</v>
      </c>
      <c r="P577" s="42">
        <v>104017774</v>
      </c>
      <c r="Q577" s="43">
        <v>0.61919999999999997</v>
      </c>
      <c r="R577" s="43">
        <v>0.57840000000000003</v>
      </c>
      <c r="S577" s="43">
        <v>0.63219999999999998</v>
      </c>
      <c r="T577" s="43">
        <v>0.56889999999999996</v>
      </c>
      <c r="U577" s="43">
        <v>0.57840000000000003</v>
      </c>
    </row>
    <row r="578" spans="1:21" ht="14.1" customHeight="1" x14ac:dyDescent="0.2">
      <c r="A578" s="40">
        <v>138902</v>
      </c>
      <c r="B578" s="40" t="s">
        <v>580</v>
      </c>
      <c r="C578" s="40" t="s">
        <v>1019</v>
      </c>
      <c r="D578" s="41">
        <v>45866.719248000001</v>
      </c>
      <c r="E578" s="42">
        <v>0</v>
      </c>
      <c r="F578" s="42">
        <v>76030600</v>
      </c>
      <c r="G578" s="42">
        <v>72021770</v>
      </c>
      <c r="H578" s="42">
        <v>69421042</v>
      </c>
      <c r="I578" s="43">
        <v>-3.61E-2</v>
      </c>
      <c r="J578" s="44">
        <v>0</v>
      </c>
      <c r="K578" s="44">
        <v>0</v>
      </c>
      <c r="L578" s="44">
        <v>0</v>
      </c>
      <c r="M578" s="43">
        <v>-3.61E-2</v>
      </c>
      <c r="N578" s="42">
        <v>0</v>
      </c>
      <c r="O578" s="42">
        <v>0</v>
      </c>
      <c r="P578" s="42">
        <v>73285112</v>
      </c>
      <c r="Q578" s="43">
        <v>0.68240000000000001</v>
      </c>
      <c r="R578" s="43">
        <v>0.68240000000000001</v>
      </c>
      <c r="S578" s="43">
        <v>0.63219999999999998</v>
      </c>
      <c r="T578" s="43">
        <v>0.56889999999999996</v>
      </c>
      <c r="U578" s="43">
        <v>0.63219999999999998</v>
      </c>
    </row>
    <row r="579" spans="1:21" ht="14.1" customHeight="1" x14ac:dyDescent="0.2">
      <c r="A579" s="40">
        <v>138903</v>
      </c>
      <c r="B579" s="40" t="s">
        <v>581</v>
      </c>
      <c r="C579" s="40" t="s">
        <v>1019</v>
      </c>
      <c r="D579" s="41">
        <v>45867.807140999998</v>
      </c>
      <c r="E579" s="42">
        <v>0</v>
      </c>
      <c r="F579" s="42">
        <v>135192063</v>
      </c>
      <c r="G579" s="42">
        <v>132017355</v>
      </c>
      <c r="H579" s="42">
        <v>135174492</v>
      </c>
      <c r="I579" s="43">
        <v>2.3900000000000001E-2</v>
      </c>
      <c r="J579" s="44">
        <v>0</v>
      </c>
      <c r="K579" s="44">
        <v>0</v>
      </c>
      <c r="L579" s="44">
        <v>0</v>
      </c>
      <c r="M579" s="43">
        <v>2.3900000000000001E-2</v>
      </c>
      <c r="N579" s="42">
        <v>0</v>
      </c>
      <c r="O579" s="42">
        <v>0</v>
      </c>
      <c r="P579" s="42">
        <v>138425122</v>
      </c>
      <c r="Q579" s="43">
        <v>0.66510000000000002</v>
      </c>
      <c r="R579" s="43">
        <v>0.66510000000000002</v>
      </c>
      <c r="S579" s="43">
        <v>0.63219999999999998</v>
      </c>
      <c r="T579" s="43">
        <v>0.56889999999999996</v>
      </c>
      <c r="U579" s="43">
        <v>0.63219999999999998</v>
      </c>
    </row>
    <row r="580" spans="1:21" ht="14.1" customHeight="1" x14ac:dyDescent="0.2">
      <c r="A580" s="40">
        <v>138904</v>
      </c>
      <c r="B580" s="40" t="s">
        <v>582</v>
      </c>
      <c r="C580" s="40" t="s">
        <v>1019</v>
      </c>
      <c r="D580" s="41">
        <v>45868.529524999998</v>
      </c>
      <c r="E580" s="42">
        <v>0</v>
      </c>
      <c r="F580" s="42">
        <v>160852990</v>
      </c>
      <c r="G580" s="42">
        <v>149139448</v>
      </c>
      <c r="H580" s="42">
        <v>164374687</v>
      </c>
      <c r="I580" s="43">
        <v>0.1022</v>
      </c>
      <c r="J580" s="44">
        <v>0</v>
      </c>
      <c r="K580" s="44">
        <v>0</v>
      </c>
      <c r="L580" s="44">
        <v>0</v>
      </c>
      <c r="M580" s="43">
        <v>0.1022</v>
      </c>
      <c r="N580" s="42">
        <v>0</v>
      </c>
      <c r="O580" s="42">
        <v>0</v>
      </c>
      <c r="P580" s="42">
        <v>177284818</v>
      </c>
      <c r="Q580" s="43">
        <v>0.68469999999999998</v>
      </c>
      <c r="R580" s="43">
        <v>0.63670000000000004</v>
      </c>
      <c r="S580" s="43">
        <v>0.63219999999999998</v>
      </c>
      <c r="T580" s="43">
        <v>0.56889999999999996</v>
      </c>
      <c r="U580" s="43">
        <v>0.63219999999999998</v>
      </c>
    </row>
    <row r="581" spans="1:21" ht="14.1" customHeight="1" x14ac:dyDescent="0.2">
      <c r="A581" s="40">
        <v>139905</v>
      </c>
      <c r="B581" s="40" t="s">
        <v>583</v>
      </c>
      <c r="C581" s="40" t="s">
        <v>1019</v>
      </c>
      <c r="D581" s="41">
        <v>45868.559143999999</v>
      </c>
      <c r="E581" s="42">
        <v>0</v>
      </c>
      <c r="F581" s="42">
        <v>1477390483</v>
      </c>
      <c r="G581" s="42">
        <v>1435024118</v>
      </c>
      <c r="H581" s="42">
        <v>1439296067</v>
      </c>
      <c r="I581" s="43">
        <v>3.0000000000000001E-3</v>
      </c>
      <c r="J581" s="44">
        <v>0</v>
      </c>
      <c r="K581" s="44">
        <v>0</v>
      </c>
      <c r="L581" s="44">
        <v>0</v>
      </c>
      <c r="M581" s="43">
        <v>3.0000000000000001E-3</v>
      </c>
      <c r="N581" s="42">
        <v>0</v>
      </c>
      <c r="O581" s="42">
        <v>0</v>
      </c>
      <c r="P581" s="42">
        <v>1481788553</v>
      </c>
      <c r="Q581" s="43">
        <v>0.61939999999999995</v>
      </c>
      <c r="R581" s="43">
        <v>0.61939999999999995</v>
      </c>
      <c r="S581" s="43">
        <v>0.63219999999999998</v>
      </c>
      <c r="T581" s="43">
        <v>0.56889999999999996</v>
      </c>
      <c r="U581" s="43">
        <v>0.61939999999999995</v>
      </c>
    </row>
    <row r="582" spans="1:21" ht="14.1" customHeight="1" x14ac:dyDescent="0.2">
      <c r="A582" s="40">
        <v>139909</v>
      </c>
      <c r="B582" s="40" t="s">
        <v>584</v>
      </c>
      <c r="C582" s="40" t="s">
        <v>1019</v>
      </c>
      <c r="D582" s="41">
        <v>45870.617766000003</v>
      </c>
      <c r="E582" s="42">
        <v>0</v>
      </c>
      <c r="F582" s="42">
        <v>1448058770</v>
      </c>
      <c r="G582" s="42">
        <v>1448494068</v>
      </c>
      <c r="H582" s="42">
        <v>1453620639</v>
      </c>
      <c r="I582" s="43">
        <v>3.5000000000000001E-3</v>
      </c>
      <c r="J582" s="44">
        <v>0</v>
      </c>
      <c r="K582" s="44">
        <v>0</v>
      </c>
      <c r="L582" s="44">
        <v>0</v>
      </c>
      <c r="M582" s="43">
        <v>3.5000000000000001E-3</v>
      </c>
      <c r="N582" s="42">
        <v>0</v>
      </c>
      <c r="O582" s="42">
        <v>0</v>
      </c>
      <c r="P582" s="42">
        <v>1453183800</v>
      </c>
      <c r="Q582" s="43">
        <v>0.6169</v>
      </c>
      <c r="R582" s="43">
        <v>0.6169</v>
      </c>
      <c r="S582" s="43">
        <v>0.63219999999999998</v>
      </c>
      <c r="T582" s="43">
        <v>0.56889999999999996</v>
      </c>
      <c r="U582" s="43">
        <v>0.6169</v>
      </c>
    </row>
    <row r="583" spans="1:21" ht="14.1" customHeight="1" x14ac:dyDescent="0.2">
      <c r="A583" s="40">
        <v>139911</v>
      </c>
      <c r="B583" s="40" t="s">
        <v>585</v>
      </c>
      <c r="C583" s="40" t="s">
        <v>1019</v>
      </c>
      <c r="D583" s="41">
        <v>45867.810450999998</v>
      </c>
      <c r="E583" s="42">
        <v>0</v>
      </c>
      <c r="F583" s="42">
        <v>1944166743</v>
      </c>
      <c r="G583" s="42">
        <v>1902231978</v>
      </c>
      <c r="H583" s="42">
        <v>1916983729</v>
      </c>
      <c r="I583" s="43">
        <v>7.7999999999999996E-3</v>
      </c>
      <c r="J583" s="44">
        <v>0</v>
      </c>
      <c r="K583" s="44">
        <v>0</v>
      </c>
      <c r="L583" s="44">
        <v>0</v>
      </c>
      <c r="M583" s="43">
        <v>7.7999999999999996E-3</v>
      </c>
      <c r="N583" s="42">
        <v>0</v>
      </c>
      <c r="O583" s="42">
        <v>0</v>
      </c>
      <c r="P583" s="42">
        <v>1959243697</v>
      </c>
      <c r="Q583" s="43">
        <v>0.6169</v>
      </c>
      <c r="R583" s="43">
        <v>0.6169</v>
      </c>
      <c r="S583" s="43">
        <v>0.63219999999999998</v>
      </c>
      <c r="T583" s="43">
        <v>0.56889999999999996</v>
      </c>
      <c r="U583" s="43">
        <v>0.6169</v>
      </c>
    </row>
    <row r="584" spans="1:21" ht="14.1" customHeight="1" x14ac:dyDescent="0.2">
      <c r="A584" s="40">
        <v>139912</v>
      </c>
      <c r="B584" s="40" t="s">
        <v>586</v>
      </c>
      <c r="C584" s="40" t="s">
        <v>1019</v>
      </c>
      <c r="D584" s="41">
        <v>45868.760949000003</v>
      </c>
      <c r="E584" s="42">
        <v>0</v>
      </c>
      <c r="F584" s="42">
        <v>670540084</v>
      </c>
      <c r="G584" s="42">
        <v>669795507</v>
      </c>
      <c r="H584" s="42">
        <v>723612048</v>
      </c>
      <c r="I584" s="43">
        <v>8.0299999999999996E-2</v>
      </c>
      <c r="J584" s="44">
        <v>0</v>
      </c>
      <c r="K584" s="44">
        <v>0</v>
      </c>
      <c r="L584" s="44">
        <v>0</v>
      </c>
      <c r="M584" s="43">
        <v>8.0299999999999996E-2</v>
      </c>
      <c r="N584" s="42">
        <v>0</v>
      </c>
      <c r="O584" s="42">
        <v>0</v>
      </c>
      <c r="P584" s="42">
        <v>724416450</v>
      </c>
      <c r="Q584" s="43">
        <v>0.6169</v>
      </c>
      <c r="R584" s="43">
        <v>0.58520000000000005</v>
      </c>
      <c r="S584" s="43">
        <v>0.63219999999999998</v>
      </c>
      <c r="T584" s="43">
        <v>0.56889999999999996</v>
      </c>
      <c r="U584" s="43">
        <v>0.58520000000000005</v>
      </c>
    </row>
    <row r="585" spans="1:21" ht="14.1" customHeight="1" x14ac:dyDescent="0.2">
      <c r="A585" s="40">
        <v>140901</v>
      </c>
      <c r="B585" s="40" t="s">
        <v>587</v>
      </c>
      <c r="C585" s="40" t="s">
        <v>1019</v>
      </c>
      <c r="D585" s="41">
        <v>45866.628367999998</v>
      </c>
      <c r="E585" s="42">
        <v>0</v>
      </c>
      <c r="F585" s="42">
        <v>56804429</v>
      </c>
      <c r="G585" s="42">
        <v>57364759</v>
      </c>
      <c r="H585" s="42">
        <v>62594664</v>
      </c>
      <c r="I585" s="43">
        <v>9.1200000000000003E-2</v>
      </c>
      <c r="J585" s="44">
        <v>0</v>
      </c>
      <c r="K585" s="44">
        <v>0</v>
      </c>
      <c r="L585" s="44">
        <v>0</v>
      </c>
      <c r="M585" s="43">
        <v>9.1200000000000003E-2</v>
      </c>
      <c r="N585" s="42">
        <v>0</v>
      </c>
      <c r="O585" s="42">
        <v>0</v>
      </c>
      <c r="P585" s="42">
        <v>61983249</v>
      </c>
      <c r="Q585" s="43">
        <v>0.6855</v>
      </c>
      <c r="R585" s="43">
        <v>0.64390000000000003</v>
      </c>
      <c r="S585" s="43">
        <v>0.63219999999999998</v>
      </c>
      <c r="T585" s="43">
        <v>0.56889999999999996</v>
      </c>
      <c r="U585" s="43">
        <v>0.63219999999999998</v>
      </c>
    </row>
    <row r="586" spans="1:21" ht="14.1" customHeight="1" x14ac:dyDescent="0.2">
      <c r="A586" s="40">
        <v>140904</v>
      </c>
      <c r="B586" s="40" t="s">
        <v>588</v>
      </c>
      <c r="C586" s="40" t="s">
        <v>1019</v>
      </c>
      <c r="D586" s="41">
        <v>45868.753390999998</v>
      </c>
      <c r="E586" s="42">
        <v>0</v>
      </c>
      <c r="F586" s="42">
        <v>303676153</v>
      </c>
      <c r="G586" s="42">
        <v>284267370</v>
      </c>
      <c r="H586" s="42">
        <v>282266945</v>
      </c>
      <c r="I586" s="43">
        <v>-7.0000000000000001E-3</v>
      </c>
      <c r="J586" s="44">
        <v>0</v>
      </c>
      <c r="K586" s="44">
        <v>0</v>
      </c>
      <c r="L586" s="44">
        <v>0</v>
      </c>
      <c r="M586" s="43">
        <v>-7.0000000000000001E-3</v>
      </c>
      <c r="N586" s="42">
        <v>0</v>
      </c>
      <c r="O586" s="42">
        <v>0</v>
      </c>
      <c r="P586" s="42">
        <v>301539146</v>
      </c>
      <c r="Q586" s="43">
        <v>0.62870000000000004</v>
      </c>
      <c r="R586" s="43">
        <v>0.62870000000000004</v>
      </c>
      <c r="S586" s="43">
        <v>0.63219999999999998</v>
      </c>
      <c r="T586" s="43">
        <v>0.56889999999999996</v>
      </c>
      <c r="U586" s="43">
        <v>0.62870000000000004</v>
      </c>
    </row>
    <row r="587" spans="1:21" ht="14.1" customHeight="1" x14ac:dyDescent="0.2">
      <c r="A587" s="40">
        <v>140905</v>
      </c>
      <c r="B587" s="40" t="s">
        <v>589</v>
      </c>
      <c r="C587" s="40" t="s">
        <v>1019</v>
      </c>
      <c r="D587" s="41">
        <v>45868.758182999998</v>
      </c>
      <c r="E587" s="42">
        <v>0</v>
      </c>
      <c r="F587" s="42">
        <v>149566985</v>
      </c>
      <c r="G587" s="42">
        <v>152853183</v>
      </c>
      <c r="H587" s="42">
        <v>163570256</v>
      </c>
      <c r="I587" s="43">
        <v>7.0099999999999996E-2</v>
      </c>
      <c r="J587" s="44">
        <v>0</v>
      </c>
      <c r="K587" s="44">
        <v>0</v>
      </c>
      <c r="L587" s="44">
        <v>0</v>
      </c>
      <c r="M587" s="43">
        <v>7.0099999999999996E-2</v>
      </c>
      <c r="N587" s="42">
        <v>0</v>
      </c>
      <c r="O587" s="42">
        <v>0</v>
      </c>
      <c r="P587" s="42">
        <v>160053651</v>
      </c>
      <c r="Q587" s="43">
        <v>0.66049999999999998</v>
      </c>
      <c r="R587" s="43">
        <v>0.63260000000000005</v>
      </c>
      <c r="S587" s="43">
        <v>0.63219999999999998</v>
      </c>
      <c r="T587" s="43">
        <v>0.56889999999999996</v>
      </c>
      <c r="U587" s="43">
        <v>0.63219999999999998</v>
      </c>
    </row>
    <row r="588" spans="1:21" ht="14.1" customHeight="1" x14ac:dyDescent="0.2">
      <c r="A588" s="40">
        <v>140907</v>
      </c>
      <c r="B588" s="40" t="s">
        <v>590</v>
      </c>
      <c r="C588" s="40" t="s">
        <v>1019</v>
      </c>
      <c r="D588" s="41">
        <v>45866.729479000001</v>
      </c>
      <c r="E588" s="42">
        <v>0</v>
      </c>
      <c r="F588" s="42">
        <v>91016357</v>
      </c>
      <c r="G588" s="42">
        <v>102958366</v>
      </c>
      <c r="H588" s="42">
        <v>111433440</v>
      </c>
      <c r="I588" s="43">
        <v>8.2299999999999998E-2</v>
      </c>
      <c r="J588" s="44">
        <v>0</v>
      </c>
      <c r="K588" s="44">
        <v>0</v>
      </c>
      <c r="L588" s="44">
        <v>0</v>
      </c>
      <c r="M588" s="43">
        <v>8.2299999999999998E-2</v>
      </c>
      <c r="N588" s="42">
        <v>0</v>
      </c>
      <c r="O588" s="42">
        <v>0</v>
      </c>
      <c r="P588" s="42">
        <v>98508418</v>
      </c>
      <c r="Q588" s="43">
        <v>0.68259999999999998</v>
      </c>
      <c r="R588" s="43">
        <v>0.64639999999999997</v>
      </c>
      <c r="S588" s="43">
        <v>0.63219999999999998</v>
      </c>
      <c r="T588" s="43">
        <v>0.56889999999999996</v>
      </c>
      <c r="U588" s="43">
        <v>0.63219999999999998</v>
      </c>
    </row>
    <row r="589" spans="1:21" ht="14.1" customHeight="1" x14ac:dyDescent="0.2">
      <c r="A589" s="40">
        <v>140908</v>
      </c>
      <c r="B589" s="40" t="s">
        <v>591</v>
      </c>
      <c r="C589" s="40" t="s">
        <v>1019</v>
      </c>
      <c r="D589" s="41">
        <v>45866.741376999998</v>
      </c>
      <c r="E589" s="42">
        <v>0</v>
      </c>
      <c r="F589" s="42">
        <v>666264400</v>
      </c>
      <c r="G589" s="42">
        <v>666446908</v>
      </c>
      <c r="H589" s="42">
        <v>690985430</v>
      </c>
      <c r="I589" s="43">
        <v>3.6799999999999999E-2</v>
      </c>
      <c r="J589" s="44">
        <v>0</v>
      </c>
      <c r="K589" s="44">
        <v>0</v>
      </c>
      <c r="L589" s="44">
        <v>0</v>
      </c>
      <c r="M589" s="43">
        <v>3.6799999999999999E-2</v>
      </c>
      <c r="N589" s="42">
        <v>0</v>
      </c>
      <c r="O589" s="42">
        <v>0</v>
      </c>
      <c r="P589" s="42">
        <v>690796202</v>
      </c>
      <c r="Q589" s="43">
        <v>0.66410000000000002</v>
      </c>
      <c r="R589" s="43">
        <v>0.65649999999999997</v>
      </c>
      <c r="S589" s="43">
        <v>0.63219999999999998</v>
      </c>
      <c r="T589" s="43">
        <v>0.56889999999999996</v>
      </c>
      <c r="U589" s="43">
        <v>0.63219999999999998</v>
      </c>
    </row>
    <row r="590" spans="1:21" ht="14.1" customHeight="1" x14ac:dyDescent="0.2">
      <c r="A590" s="40">
        <v>141901</v>
      </c>
      <c r="B590" s="40" t="s">
        <v>592</v>
      </c>
      <c r="C590" s="40" t="s">
        <v>1019</v>
      </c>
      <c r="D590" s="41">
        <v>45870.340914</v>
      </c>
      <c r="E590" s="42">
        <v>0</v>
      </c>
      <c r="F590" s="42">
        <v>1906088490</v>
      </c>
      <c r="G590" s="42">
        <v>2043818364</v>
      </c>
      <c r="H590" s="42">
        <v>2064207428</v>
      </c>
      <c r="I590" s="43">
        <v>0.01</v>
      </c>
      <c r="J590" s="44">
        <v>0</v>
      </c>
      <c r="K590" s="44">
        <v>0</v>
      </c>
      <c r="L590" s="44">
        <v>0</v>
      </c>
      <c r="M590" s="43">
        <v>0.01</v>
      </c>
      <c r="N590" s="42">
        <v>0</v>
      </c>
      <c r="O590" s="42">
        <v>0</v>
      </c>
      <c r="P590" s="42">
        <v>1925103565</v>
      </c>
      <c r="Q590" s="43">
        <v>0.6169</v>
      </c>
      <c r="R590" s="43">
        <v>0.6169</v>
      </c>
      <c r="S590" s="43">
        <v>0.63219999999999998</v>
      </c>
      <c r="T590" s="43">
        <v>0.56889999999999996</v>
      </c>
      <c r="U590" s="43">
        <v>0.6169</v>
      </c>
    </row>
    <row r="591" spans="1:21" ht="14.1" customHeight="1" x14ac:dyDescent="0.2">
      <c r="A591" s="40">
        <v>141902</v>
      </c>
      <c r="B591" s="40" t="s">
        <v>593</v>
      </c>
      <c r="C591" s="40" t="s">
        <v>1019</v>
      </c>
      <c r="D591" s="41">
        <v>45866.733680999998</v>
      </c>
      <c r="E591" s="42">
        <v>0</v>
      </c>
      <c r="F591" s="42">
        <v>231574679</v>
      </c>
      <c r="G591" s="42">
        <v>244828860</v>
      </c>
      <c r="H591" s="42">
        <v>268086125</v>
      </c>
      <c r="I591" s="43">
        <v>9.5000000000000001E-2</v>
      </c>
      <c r="J591" s="44">
        <v>0</v>
      </c>
      <c r="K591" s="44">
        <v>0</v>
      </c>
      <c r="L591" s="44">
        <v>0</v>
      </c>
      <c r="M591" s="43">
        <v>9.5000000000000001E-2</v>
      </c>
      <c r="N591" s="42">
        <v>0</v>
      </c>
      <c r="O591" s="42">
        <v>0</v>
      </c>
      <c r="P591" s="42">
        <v>253572877</v>
      </c>
      <c r="Q591" s="43">
        <v>0.61919999999999997</v>
      </c>
      <c r="R591" s="43">
        <v>0.5796</v>
      </c>
      <c r="S591" s="43">
        <v>0.63219999999999998</v>
      </c>
      <c r="T591" s="43">
        <v>0.56889999999999996</v>
      </c>
      <c r="U591" s="43">
        <v>0.5796</v>
      </c>
    </row>
    <row r="592" spans="1:21" ht="14.1" customHeight="1" x14ac:dyDescent="0.2">
      <c r="A592" s="40">
        <v>142901</v>
      </c>
      <c r="B592" s="40" t="s">
        <v>594</v>
      </c>
      <c r="C592" s="40" t="s">
        <v>1019</v>
      </c>
      <c r="D592" s="41">
        <v>45867.833402999997</v>
      </c>
      <c r="E592" s="42">
        <v>0</v>
      </c>
      <c r="F592" s="42">
        <v>7724174208</v>
      </c>
      <c r="G592" s="42">
        <v>7724963386</v>
      </c>
      <c r="H592" s="42">
        <v>8527271523</v>
      </c>
      <c r="I592" s="43">
        <v>0.10390000000000001</v>
      </c>
      <c r="J592" s="44">
        <v>0</v>
      </c>
      <c r="K592" s="44">
        <v>0</v>
      </c>
      <c r="L592" s="44">
        <v>0</v>
      </c>
      <c r="M592" s="43">
        <v>0.10390000000000001</v>
      </c>
      <c r="N592" s="42">
        <v>0</v>
      </c>
      <c r="O592" s="42">
        <v>0</v>
      </c>
      <c r="P592" s="42">
        <v>8526400382</v>
      </c>
      <c r="Q592" s="43">
        <v>0.66610000000000003</v>
      </c>
      <c r="R592" s="43">
        <v>0.61850000000000005</v>
      </c>
      <c r="S592" s="43">
        <v>0.63219999999999998</v>
      </c>
      <c r="T592" s="43">
        <v>0.56889999999999996</v>
      </c>
      <c r="U592" s="43">
        <v>0.61850000000000005</v>
      </c>
    </row>
    <row r="593" spans="1:21" ht="14.1" customHeight="1" x14ac:dyDescent="0.2">
      <c r="A593" s="40">
        <v>143901</v>
      </c>
      <c r="B593" s="40" t="s">
        <v>595</v>
      </c>
      <c r="C593" s="40" t="s">
        <v>1019</v>
      </c>
      <c r="D593" s="41">
        <v>45867.805590000004</v>
      </c>
      <c r="E593" s="42">
        <v>0</v>
      </c>
      <c r="F593" s="42">
        <v>1073105291</v>
      </c>
      <c r="G593" s="42">
        <v>1055017583</v>
      </c>
      <c r="H593" s="42">
        <v>1099585729</v>
      </c>
      <c r="I593" s="43">
        <v>4.2200000000000001E-2</v>
      </c>
      <c r="J593" s="44">
        <v>0</v>
      </c>
      <c r="K593" s="44">
        <v>0</v>
      </c>
      <c r="L593" s="44">
        <v>0</v>
      </c>
      <c r="M593" s="43">
        <v>4.2200000000000001E-2</v>
      </c>
      <c r="N593" s="42">
        <v>0</v>
      </c>
      <c r="O593" s="42">
        <v>0</v>
      </c>
      <c r="P593" s="42">
        <v>1118437534</v>
      </c>
      <c r="Q593" s="43">
        <v>0.61919999999999997</v>
      </c>
      <c r="R593" s="43">
        <v>0.6089</v>
      </c>
      <c r="S593" s="43">
        <v>0.63219999999999998</v>
      </c>
      <c r="T593" s="43">
        <v>0.56889999999999996</v>
      </c>
      <c r="U593" s="43">
        <v>0.6089</v>
      </c>
    </row>
    <row r="594" spans="1:21" ht="14.1" customHeight="1" x14ac:dyDescent="0.2">
      <c r="A594" s="40">
        <v>143902</v>
      </c>
      <c r="B594" s="40" t="s">
        <v>596</v>
      </c>
      <c r="C594" s="40" t="s">
        <v>1019</v>
      </c>
      <c r="D594" s="41">
        <v>45869.758194000002</v>
      </c>
      <c r="E594" s="42">
        <v>18398970</v>
      </c>
      <c r="F594" s="42">
        <v>1083940888</v>
      </c>
      <c r="G594" s="42">
        <v>1089131018</v>
      </c>
      <c r="H594" s="42">
        <v>1137488230</v>
      </c>
      <c r="I594" s="43">
        <v>4.4400000000000002E-2</v>
      </c>
      <c r="J594" s="44">
        <v>0</v>
      </c>
      <c r="K594" s="44">
        <v>0</v>
      </c>
      <c r="L594" s="44">
        <v>0</v>
      </c>
      <c r="M594" s="43">
        <v>4.4400000000000002E-2</v>
      </c>
      <c r="N594" s="42">
        <v>15437109</v>
      </c>
      <c r="O594" s="42">
        <v>-2961861</v>
      </c>
      <c r="P594" s="42">
        <v>1128288887</v>
      </c>
      <c r="Q594" s="43">
        <v>0.6169</v>
      </c>
      <c r="R594" s="43">
        <v>0.60740000000000005</v>
      </c>
      <c r="S594" s="43">
        <v>0.63219999999999998</v>
      </c>
      <c r="T594" s="43">
        <v>0.56889999999999996</v>
      </c>
      <c r="U594" s="43">
        <v>0.60740000000000005</v>
      </c>
    </row>
    <row r="595" spans="1:21" ht="14.1" customHeight="1" x14ac:dyDescent="0.2">
      <c r="A595" s="40">
        <v>143903</v>
      </c>
      <c r="B595" s="40" t="s">
        <v>597</v>
      </c>
      <c r="C595" s="40" t="s">
        <v>1019</v>
      </c>
      <c r="D595" s="41">
        <v>45868.801667</v>
      </c>
      <c r="E595" s="42">
        <v>0</v>
      </c>
      <c r="F595" s="42">
        <v>1385470395</v>
      </c>
      <c r="G595" s="42">
        <v>1439369227</v>
      </c>
      <c r="H595" s="42">
        <v>1276861614</v>
      </c>
      <c r="I595" s="43">
        <v>-0.1129</v>
      </c>
      <c r="J595" s="44">
        <v>0</v>
      </c>
      <c r="K595" s="44">
        <v>0</v>
      </c>
      <c r="L595" s="44">
        <v>0</v>
      </c>
      <c r="M595" s="43">
        <v>-0.1129</v>
      </c>
      <c r="N595" s="42">
        <v>0</v>
      </c>
      <c r="O595" s="42">
        <v>0</v>
      </c>
      <c r="P595" s="42">
        <v>1229048066</v>
      </c>
      <c r="Q595" s="43">
        <v>0.6169</v>
      </c>
      <c r="R595" s="43">
        <v>0.6169</v>
      </c>
      <c r="S595" s="43">
        <v>0.63219999999999998</v>
      </c>
      <c r="T595" s="43">
        <v>0.56889999999999996</v>
      </c>
      <c r="U595" s="43">
        <v>0.6169</v>
      </c>
    </row>
    <row r="596" spans="1:21" ht="14.1" customHeight="1" x14ac:dyDescent="0.2">
      <c r="A596" s="40">
        <v>143904</v>
      </c>
      <c r="B596" s="40" t="s">
        <v>598</v>
      </c>
      <c r="C596" s="40" t="s">
        <v>1019</v>
      </c>
      <c r="D596" s="41">
        <v>45866.718947000001</v>
      </c>
      <c r="E596" s="42">
        <v>11377746</v>
      </c>
      <c r="F596" s="42">
        <v>79796417</v>
      </c>
      <c r="G596" s="42">
        <v>81724280</v>
      </c>
      <c r="H596" s="42">
        <v>76920299</v>
      </c>
      <c r="I596" s="43">
        <v>-5.8799999999999998E-2</v>
      </c>
      <c r="J596" s="44">
        <v>0</v>
      </c>
      <c r="K596" s="44">
        <v>0</v>
      </c>
      <c r="L596" s="44">
        <v>0</v>
      </c>
      <c r="M596" s="43">
        <v>-5.8799999999999998E-2</v>
      </c>
      <c r="N596" s="42">
        <v>10218410</v>
      </c>
      <c r="O596" s="42">
        <v>-1159336</v>
      </c>
      <c r="P596" s="42">
        <v>74615241</v>
      </c>
      <c r="Q596" s="43">
        <v>0.6169</v>
      </c>
      <c r="R596" s="43">
        <v>0.6169</v>
      </c>
      <c r="S596" s="43">
        <v>0.63219999999999998</v>
      </c>
      <c r="T596" s="43">
        <v>0.56889999999999996</v>
      </c>
      <c r="U596" s="43">
        <v>0.6169</v>
      </c>
    </row>
    <row r="597" spans="1:21" ht="14.1" customHeight="1" x14ac:dyDescent="0.2">
      <c r="A597" s="40">
        <v>143905</v>
      </c>
      <c r="B597" s="40" t="s">
        <v>599</v>
      </c>
      <c r="C597" s="40" t="s">
        <v>1019</v>
      </c>
      <c r="D597" s="41">
        <v>45861.742373000001</v>
      </c>
      <c r="E597" s="42">
        <v>0</v>
      </c>
      <c r="F597" s="42">
        <v>83852891</v>
      </c>
      <c r="G597" s="42">
        <v>99065229</v>
      </c>
      <c r="H597" s="42">
        <v>91763301</v>
      </c>
      <c r="I597" s="43">
        <v>-7.3700000000000002E-2</v>
      </c>
      <c r="J597" s="44">
        <v>0</v>
      </c>
      <c r="K597" s="44">
        <v>0</v>
      </c>
      <c r="L597" s="44">
        <v>0</v>
      </c>
      <c r="M597" s="43">
        <v>-7.3700000000000002E-2</v>
      </c>
      <c r="N597" s="42">
        <v>0</v>
      </c>
      <c r="O597" s="42">
        <v>0</v>
      </c>
      <c r="P597" s="42">
        <v>77672238</v>
      </c>
      <c r="Q597" s="43">
        <v>0.62580000000000002</v>
      </c>
      <c r="R597" s="43">
        <v>0.62580000000000002</v>
      </c>
      <c r="S597" s="43">
        <v>0.63219999999999998</v>
      </c>
      <c r="T597" s="43">
        <v>0.56889999999999996</v>
      </c>
      <c r="U597" s="43">
        <v>0.62580000000000002</v>
      </c>
    </row>
    <row r="598" spans="1:21" ht="14.1" customHeight="1" x14ac:dyDescent="0.2">
      <c r="A598" s="40">
        <v>143906</v>
      </c>
      <c r="B598" s="40" t="s">
        <v>600</v>
      </c>
      <c r="C598" s="40" t="s">
        <v>1019</v>
      </c>
      <c r="D598" s="41">
        <v>45862.817869999999</v>
      </c>
      <c r="E598" s="42">
        <v>9272896</v>
      </c>
      <c r="F598" s="42">
        <v>110849426</v>
      </c>
      <c r="G598" s="42">
        <v>112571836</v>
      </c>
      <c r="H598" s="42">
        <v>108196169</v>
      </c>
      <c r="I598" s="43">
        <v>-3.8899999999999997E-2</v>
      </c>
      <c r="J598" s="44">
        <v>0</v>
      </c>
      <c r="K598" s="44">
        <v>0</v>
      </c>
      <c r="L598" s="44">
        <v>0</v>
      </c>
      <c r="M598" s="43">
        <v>-3.8899999999999997E-2</v>
      </c>
      <c r="N598" s="42">
        <v>8620241</v>
      </c>
      <c r="O598" s="42">
        <v>-652655</v>
      </c>
      <c r="P598" s="42">
        <v>106248492</v>
      </c>
      <c r="Q598" s="43">
        <v>0.621</v>
      </c>
      <c r="R598" s="43">
        <v>0.621</v>
      </c>
      <c r="S598" s="43">
        <v>0.63219999999999998</v>
      </c>
      <c r="T598" s="43">
        <v>0.56889999999999996</v>
      </c>
      <c r="U598" s="43">
        <v>0.621</v>
      </c>
    </row>
    <row r="599" spans="1:21" ht="14.1" customHeight="1" x14ac:dyDescent="0.2">
      <c r="A599" s="40">
        <v>144901</v>
      </c>
      <c r="B599" s="40" t="s">
        <v>601</v>
      </c>
      <c r="C599" s="40" t="s">
        <v>1019</v>
      </c>
      <c r="D599" s="41">
        <v>45867.805138999996</v>
      </c>
      <c r="E599" s="42">
        <v>56576580</v>
      </c>
      <c r="F599" s="42">
        <v>1646872514</v>
      </c>
      <c r="G599" s="42">
        <v>1475511680</v>
      </c>
      <c r="H599" s="42">
        <v>1754293557</v>
      </c>
      <c r="I599" s="43">
        <v>0.18890000000000001</v>
      </c>
      <c r="J599" s="44">
        <v>0</v>
      </c>
      <c r="K599" s="44">
        <v>0</v>
      </c>
      <c r="L599" s="44">
        <v>0</v>
      </c>
      <c r="M599" s="43">
        <v>0.18890000000000001</v>
      </c>
      <c r="N599" s="42">
        <v>60120695</v>
      </c>
      <c r="O599" s="42">
        <v>3544115</v>
      </c>
      <c r="P599" s="42">
        <v>1950885742</v>
      </c>
      <c r="Q599" s="43">
        <v>0.6169</v>
      </c>
      <c r="R599" s="43">
        <v>0.53369999999999995</v>
      </c>
      <c r="S599" s="43">
        <v>0.63219999999999998</v>
      </c>
      <c r="T599" s="43">
        <v>0.56889999999999996</v>
      </c>
      <c r="U599" s="43">
        <v>0.56889999999999996</v>
      </c>
    </row>
    <row r="600" spans="1:21" ht="14.1" customHeight="1" x14ac:dyDescent="0.2">
      <c r="A600" s="40">
        <v>144902</v>
      </c>
      <c r="B600" s="40" t="s">
        <v>602</v>
      </c>
      <c r="C600" s="40" t="s">
        <v>1019</v>
      </c>
      <c r="D600" s="41">
        <v>45867.801065</v>
      </c>
      <c r="E600" s="42">
        <v>0</v>
      </c>
      <c r="F600" s="42">
        <v>704468373</v>
      </c>
      <c r="G600" s="42">
        <v>778024552</v>
      </c>
      <c r="H600" s="42">
        <v>829979073</v>
      </c>
      <c r="I600" s="43">
        <v>6.6799999999999998E-2</v>
      </c>
      <c r="J600" s="44">
        <v>0</v>
      </c>
      <c r="K600" s="44">
        <v>0</v>
      </c>
      <c r="L600" s="44">
        <v>0</v>
      </c>
      <c r="M600" s="43">
        <v>6.6799999999999998E-2</v>
      </c>
      <c r="N600" s="42">
        <v>0</v>
      </c>
      <c r="O600" s="42">
        <v>0</v>
      </c>
      <c r="P600" s="42">
        <v>751510998</v>
      </c>
      <c r="Q600" s="43">
        <v>0.6169</v>
      </c>
      <c r="R600" s="43">
        <v>0.5927</v>
      </c>
      <c r="S600" s="43">
        <v>0.63219999999999998</v>
      </c>
      <c r="T600" s="43">
        <v>0.56889999999999996</v>
      </c>
      <c r="U600" s="43">
        <v>0.5927</v>
      </c>
    </row>
    <row r="601" spans="1:21" ht="14.1" customHeight="1" x14ac:dyDescent="0.2">
      <c r="A601" s="40">
        <v>144903</v>
      </c>
      <c r="B601" s="40" t="s">
        <v>603</v>
      </c>
      <c r="C601" s="40" t="s">
        <v>1019</v>
      </c>
      <c r="D601" s="41">
        <v>45869.641932999999</v>
      </c>
      <c r="E601" s="42">
        <v>1165978</v>
      </c>
      <c r="F601" s="42">
        <v>213023741</v>
      </c>
      <c r="G601" s="42">
        <v>226686682</v>
      </c>
      <c r="H601" s="42">
        <v>302626402</v>
      </c>
      <c r="I601" s="43">
        <v>0.33500000000000002</v>
      </c>
      <c r="J601" s="44">
        <v>0</v>
      </c>
      <c r="K601" s="44">
        <v>0</v>
      </c>
      <c r="L601" s="44">
        <v>0</v>
      </c>
      <c r="M601" s="43">
        <v>0.33500000000000002</v>
      </c>
      <c r="N601" s="42">
        <v>876721</v>
      </c>
      <c r="O601" s="42">
        <v>-289257</v>
      </c>
      <c r="P601" s="42">
        <v>283706537</v>
      </c>
      <c r="Q601" s="43">
        <v>0.6169</v>
      </c>
      <c r="R601" s="43">
        <v>0.47470000000000001</v>
      </c>
      <c r="S601" s="43">
        <v>0.63219999999999998</v>
      </c>
      <c r="T601" s="43">
        <v>0.56889999999999996</v>
      </c>
      <c r="U601" s="43">
        <v>0.56889999999999996</v>
      </c>
    </row>
    <row r="602" spans="1:21" ht="14.1" customHeight="1" x14ac:dyDescent="0.2">
      <c r="A602" s="40">
        <v>145901</v>
      </c>
      <c r="B602" s="40" t="s">
        <v>604</v>
      </c>
      <c r="C602" s="40" t="s">
        <v>1019</v>
      </c>
      <c r="D602" s="41">
        <v>45867.566272999997</v>
      </c>
      <c r="E602" s="42">
        <v>4085970</v>
      </c>
      <c r="F602" s="42">
        <v>669884223</v>
      </c>
      <c r="G602" s="42">
        <v>702492606</v>
      </c>
      <c r="H602" s="42">
        <v>688722830</v>
      </c>
      <c r="I602" s="43">
        <v>-1.9599999999999999E-2</v>
      </c>
      <c r="J602" s="44">
        <v>0</v>
      </c>
      <c r="K602" s="44">
        <v>0</v>
      </c>
      <c r="L602" s="44">
        <v>0</v>
      </c>
      <c r="M602" s="43">
        <v>-1.9599999999999999E-2</v>
      </c>
      <c r="N602" s="42">
        <v>3067855</v>
      </c>
      <c r="O602" s="42">
        <v>-1018115</v>
      </c>
      <c r="P602" s="42">
        <v>655815589</v>
      </c>
      <c r="Q602" s="43">
        <v>0.61919999999999997</v>
      </c>
      <c r="R602" s="43">
        <v>0.61919999999999997</v>
      </c>
      <c r="S602" s="43">
        <v>0.63219999999999998</v>
      </c>
      <c r="T602" s="43">
        <v>0.56889999999999996</v>
      </c>
      <c r="U602" s="43">
        <v>0.61919999999999997</v>
      </c>
    </row>
    <row r="603" spans="1:21" ht="14.1" customHeight="1" x14ac:dyDescent="0.2">
      <c r="A603" s="40">
        <v>145902</v>
      </c>
      <c r="B603" s="40" t="s">
        <v>605</v>
      </c>
      <c r="C603" s="40" t="s">
        <v>1019</v>
      </c>
      <c r="D603" s="41">
        <v>45861.738043999998</v>
      </c>
      <c r="E603" s="42">
        <v>21517870</v>
      </c>
      <c r="F603" s="42">
        <v>532017091</v>
      </c>
      <c r="G603" s="42">
        <v>556992784</v>
      </c>
      <c r="H603" s="42">
        <v>528577459</v>
      </c>
      <c r="I603" s="43">
        <v>-5.0999999999999997E-2</v>
      </c>
      <c r="J603" s="44">
        <v>0</v>
      </c>
      <c r="K603" s="44">
        <v>0</v>
      </c>
      <c r="L603" s="44">
        <v>0</v>
      </c>
      <c r="M603" s="43">
        <v>-5.0999999999999997E-2</v>
      </c>
      <c r="N603" s="42">
        <v>18489360</v>
      </c>
      <c r="O603" s="42">
        <v>-3028510</v>
      </c>
      <c r="P603" s="42">
        <v>502945153</v>
      </c>
      <c r="Q603" s="43">
        <v>0.6169</v>
      </c>
      <c r="R603" s="43">
        <v>0.6169</v>
      </c>
      <c r="S603" s="43">
        <v>0.63219999999999998</v>
      </c>
      <c r="T603" s="43">
        <v>0.56889999999999996</v>
      </c>
      <c r="U603" s="43">
        <v>0.6169</v>
      </c>
    </row>
    <row r="604" spans="1:21" ht="14.1" customHeight="1" x14ac:dyDescent="0.2">
      <c r="A604" s="40">
        <v>145906</v>
      </c>
      <c r="B604" s="40" t="s">
        <v>606</v>
      </c>
      <c r="C604" s="40" t="s">
        <v>1019</v>
      </c>
      <c r="D604" s="41">
        <v>45862.836366000003</v>
      </c>
      <c r="E604" s="42">
        <v>48107952</v>
      </c>
      <c r="F604" s="42">
        <v>439242830</v>
      </c>
      <c r="G604" s="42">
        <v>457210736</v>
      </c>
      <c r="H604" s="42">
        <v>444094007</v>
      </c>
      <c r="I604" s="43">
        <v>-2.87E-2</v>
      </c>
      <c r="J604" s="44">
        <v>0</v>
      </c>
      <c r="K604" s="44">
        <v>0</v>
      </c>
      <c r="L604" s="44">
        <v>0</v>
      </c>
      <c r="M604" s="43">
        <v>-2.87E-2</v>
      </c>
      <c r="N604" s="42">
        <v>43477858</v>
      </c>
      <c r="O604" s="42">
        <v>-4630094</v>
      </c>
      <c r="P604" s="42">
        <v>423391630</v>
      </c>
      <c r="Q604" s="43">
        <v>0.6169</v>
      </c>
      <c r="R604" s="43">
        <v>0.6169</v>
      </c>
      <c r="S604" s="43">
        <v>0.63219999999999998</v>
      </c>
      <c r="T604" s="43">
        <v>0.56889999999999996</v>
      </c>
      <c r="U604" s="43">
        <v>0.6169</v>
      </c>
    </row>
    <row r="605" spans="1:21" ht="14.1" customHeight="1" x14ac:dyDescent="0.2">
      <c r="A605" s="40">
        <v>145907</v>
      </c>
      <c r="B605" s="40" t="s">
        <v>607</v>
      </c>
      <c r="C605" s="40" t="s">
        <v>1019</v>
      </c>
      <c r="D605" s="41">
        <v>45866.740798999999</v>
      </c>
      <c r="E605" s="42">
        <v>0</v>
      </c>
      <c r="F605" s="42">
        <v>266329271</v>
      </c>
      <c r="G605" s="42">
        <v>274710466</v>
      </c>
      <c r="H605" s="42">
        <v>275620692</v>
      </c>
      <c r="I605" s="43">
        <v>3.3E-3</v>
      </c>
      <c r="J605" s="44">
        <v>0</v>
      </c>
      <c r="K605" s="44">
        <v>0</v>
      </c>
      <c r="L605" s="44">
        <v>0</v>
      </c>
      <c r="M605" s="43">
        <v>3.3E-3</v>
      </c>
      <c r="N605" s="42">
        <v>0</v>
      </c>
      <c r="O605" s="42">
        <v>0</v>
      </c>
      <c r="P605" s="42">
        <v>267211727</v>
      </c>
      <c r="Q605" s="43">
        <v>0.6169</v>
      </c>
      <c r="R605" s="43">
        <v>0.6169</v>
      </c>
      <c r="S605" s="43">
        <v>0.63219999999999998</v>
      </c>
      <c r="T605" s="43">
        <v>0.56889999999999996</v>
      </c>
      <c r="U605" s="43">
        <v>0.6169</v>
      </c>
    </row>
    <row r="606" spans="1:21" ht="14.1" customHeight="1" x14ac:dyDescent="0.2">
      <c r="A606" s="40">
        <v>145911</v>
      </c>
      <c r="B606" s="40" t="s">
        <v>608</v>
      </c>
      <c r="C606" s="40" t="s">
        <v>1019</v>
      </c>
      <c r="D606" s="41">
        <v>45870.672951</v>
      </c>
      <c r="E606" s="42">
        <v>0</v>
      </c>
      <c r="F606" s="42">
        <v>1130546080</v>
      </c>
      <c r="G606" s="42">
        <v>1171716871</v>
      </c>
      <c r="H606" s="42">
        <v>1296168781</v>
      </c>
      <c r="I606" s="43">
        <v>0.1062</v>
      </c>
      <c r="J606" s="44">
        <v>0</v>
      </c>
      <c r="K606" s="44">
        <v>0</v>
      </c>
      <c r="L606" s="44">
        <v>0</v>
      </c>
      <c r="M606" s="43">
        <v>0.1062</v>
      </c>
      <c r="N606" s="42">
        <v>0</v>
      </c>
      <c r="O606" s="42">
        <v>0</v>
      </c>
      <c r="P606" s="42">
        <v>1250625105</v>
      </c>
      <c r="Q606" s="43">
        <v>0.6421</v>
      </c>
      <c r="R606" s="43">
        <v>0.59489999999999998</v>
      </c>
      <c r="S606" s="43">
        <v>0.63219999999999998</v>
      </c>
      <c r="T606" s="43">
        <v>0.56889999999999996</v>
      </c>
      <c r="U606" s="43">
        <v>0.59489999999999998</v>
      </c>
    </row>
    <row r="607" spans="1:21" ht="14.1" customHeight="1" x14ac:dyDescent="0.2">
      <c r="A607" s="40">
        <v>146901</v>
      </c>
      <c r="B607" s="40" t="s">
        <v>609</v>
      </c>
      <c r="C607" s="40" t="s">
        <v>1019</v>
      </c>
      <c r="D607" s="41">
        <v>45869.753102000002</v>
      </c>
      <c r="E607" s="42">
        <v>0</v>
      </c>
      <c r="F607" s="42">
        <v>4358832066</v>
      </c>
      <c r="G607" s="42">
        <v>4449049350</v>
      </c>
      <c r="H607" s="42">
        <v>4535868952</v>
      </c>
      <c r="I607" s="43">
        <v>1.95E-2</v>
      </c>
      <c r="J607" s="44">
        <v>0</v>
      </c>
      <c r="K607" s="44">
        <v>0</v>
      </c>
      <c r="L607" s="44">
        <v>0</v>
      </c>
      <c r="M607" s="43">
        <v>1.95E-2</v>
      </c>
      <c r="N607" s="42">
        <v>0</v>
      </c>
      <c r="O607" s="42">
        <v>0</v>
      </c>
      <c r="P607" s="42">
        <v>4443891151</v>
      </c>
      <c r="Q607" s="43">
        <v>0.6169</v>
      </c>
      <c r="R607" s="43">
        <v>0.6169</v>
      </c>
      <c r="S607" s="43">
        <v>0.63219999999999998</v>
      </c>
      <c r="T607" s="43">
        <v>0.56889999999999996</v>
      </c>
      <c r="U607" s="43">
        <v>0.6169</v>
      </c>
    </row>
    <row r="608" spans="1:21" ht="14.1" customHeight="1" x14ac:dyDescent="0.2">
      <c r="A608" s="40">
        <v>146902</v>
      </c>
      <c r="B608" s="40" t="s">
        <v>610</v>
      </c>
      <c r="C608" s="40" t="s">
        <v>1019</v>
      </c>
      <c r="D608" s="41">
        <v>45870.514027999998</v>
      </c>
      <c r="E608" s="42">
        <v>0</v>
      </c>
      <c r="F608" s="42">
        <v>3451107212</v>
      </c>
      <c r="G608" s="42">
        <v>3602837227</v>
      </c>
      <c r="H608" s="42">
        <v>3751656715</v>
      </c>
      <c r="I608" s="43">
        <v>4.1300000000000003E-2</v>
      </c>
      <c r="J608" s="44">
        <v>0</v>
      </c>
      <c r="K608" s="44">
        <v>0</v>
      </c>
      <c r="L608" s="44">
        <v>0</v>
      </c>
      <c r="M608" s="43">
        <v>4.1300000000000003E-2</v>
      </c>
      <c r="N608" s="42">
        <v>0</v>
      </c>
      <c r="O608" s="42">
        <v>0</v>
      </c>
      <c r="P608" s="42">
        <v>3593659311</v>
      </c>
      <c r="Q608" s="43">
        <v>0.6169</v>
      </c>
      <c r="R608" s="43">
        <v>0.60719999999999996</v>
      </c>
      <c r="S608" s="43">
        <v>0.63219999999999998</v>
      </c>
      <c r="T608" s="43">
        <v>0.56889999999999996</v>
      </c>
      <c r="U608" s="43">
        <v>0.60719999999999996</v>
      </c>
    </row>
    <row r="609" spans="1:21" ht="14.1" customHeight="1" x14ac:dyDescent="0.2">
      <c r="A609" s="40">
        <v>146903</v>
      </c>
      <c r="B609" s="40" t="s">
        <v>611</v>
      </c>
      <c r="C609" s="40" t="s">
        <v>1019</v>
      </c>
      <c r="D609" s="41">
        <v>45866.728600000002</v>
      </c>
      <c r="E609" s="42">
        <v>0</v>
      </c>
      <c r="F609" s="42">
        <v>265472384</v>
      </c>
      <c r="G609" s="42">
        <v>270562892</v>
      </c>
      <c r="H609" s="42">
        <v>253701210</v>
      </c>
      <c r="I609" s="43">
        <v>-6.2300000000000001E-2</v>
      </c>
      <c r="J609" s="44">
        <v>0</v>
      </c>
      <c r="K609" s="44">
        <v>0</v>
      </c>
      <c r="L609" s="44">
        <v>0</v>
      </c>
      <c r="M609" s="43">
        <v>-6.2300000000000001E-2</v>
      </c>
      <c r="N609" s="42">
        <v>0</v>
      </c>
      <c r="O609" s="42">
        <v>0</v>
      </c>
      <c r="P609" s="42">
        <v>248927946</v>
      </c>
      <c r="Q609" s="43">
        <v>0.6431</v>
      </c>
      <c r="R609" s="43">
        <v>0.6431</v>
      </c>
      <c r="S609" s="43">
        <v>0.63219999999999998</v>
      </c>
      <c r="T609" s="43">
        <v>0.56889999999999996</v>
      </c>
      <c r="U609" s="43">
        <v>0.63219999999999998</v>
      </c>
    </row>
    <row r="610" spans="1:21" ht="14.1" customHeight="1" x14ac:dyDescent="0.2">
      <c r="A610" s="40">
        <v>146904</v>
      </c>
      <c r="B610" s="40" t="s">
        <v>612</v>
      </c>
      <c r="C610" s="40" t="s">
        <v>1019</v>
      </c>
      <c r="D610" s="41">
        <v>45862.821307999999</v>
      </c>
      <c r="E610" s="42">
        <v>0</v>
      </c>
      <c r="F610" s="42">
        <v>762537478</v>
      </c>
      <c r="G610" s="42">
        <v>808900683</v>
      </c>
      <c r="H610" s="42">
        <v>743694181</v>
      </c>
      <c r="I610" s="43">
        <v>-8.0600000000000005E-2</v>
      </c>
      <c r="J610" s="44">
        <v>0</v>
      </c>
      <c r="K610" s="44">
        <v>0</v>
      </c>
      <c r="L610" s="44">
        <v>0</v>
      </c>
      <c r="M610" s="43">
        <v>-8.0600000000000005E-2</v>
      </c>
      <c r="N610" s="42">
        <v>0</v>
      </c>
      <c r="O610" s="42">
        <v>0</v>
      </c>
      <c r="P610" s="42">
        <v>701068372</v>
      </c>
      <c r="Q610" s="43">
        <v>0.6169</v>
      </c>
      <c r="R610" s="43">
        <v>0.6169</v>
      </c>
      <c r="S610" s="43">
        <v>0.63219999999999998</v>
      </c>
      <c r="T610" s="43">
        <v>0.56889999999999996</v>
      </c>
      <c r="U610" s="43">
        <v>0.6169</v>
      </c>
    </row>
    <row r="611" spans="1:21" ht="14.1" customHeight="1" x14ac:dyDescent="0.2">
      <c r="A611" s="40">
        <v>146905</v>
      </c>
      <c r="B611" s="40" t="s">
        <v>613</v>
      </c>
      <c r="C611" s="40" t="s">
        <v>1019</v>
      </c>
      <c r="D611" s="41">
        <v>45868.617129999999</v>
      </c>
      <c r="E611" s="42">
        <v>0</v>
      </c>
      <c r="F611" s="42">
        <v>345672060</v>
      </c>
      <c r="G611" s="42">
        <v>354650403</v>
      </c>
      <c r="H611" s="42">
        <v>346168438</v>
      </c>
      <c r="I611" s="43">
        <v>-2.3900000000000001E-2</v>
      </c>
      <c r="J611" s="44">
        <v>0</v>
      </c>
      <c r="K611" s="44">
        <v>0</v>
      </c>
      <c r="L611" s="44">
        <v>0</v>
      </c>
      <c r="M611" s="43">
        <v>-2.3900000000000001E-2</v>
      </c>
      <c r="N611" s="42">
        <v>0</v>
      </c>
      <c r="O611" s="42">
        <v>0</v>
      </c>
      <c r="P611" s="42">
        <v>337404825</v>
      </c>
      <c r="Q611" s="43">
        <v>0.62060000000000004</v>
      </c>
      <c r="R611" s="43">
        <v>0.62060000000000004</v>
      </c>
      <c r="S611" s="43">
        <v>0.63219999999999998</v>
      </c>
      <c r="T611" s="43">
        <v>0.56889999999999996</v>
      </c>
      <c r="U611" s="43">
        <v>0.62060000000000004</v>
      </c>
    </row>
    <row r="612" spans="1:21" ht="14.1" customHeight="1" x14ac:dyDescent="0.2">
      <c r="A612" s="40">
        <v>146906</v>
      </c>
      <c r="B612" s="40" t="s">
        <v>614</v>
      </c>
      <c r="C612" s="40" t="s">
        <v>1019</v>
      </c>
      <c r="D612" s="41">
        <v>45868.755162000001</v>
      </c>
      <c r="E612" s="42">
        <v>0</v>
      </c>
      <c r="F612" s="42">
        <v>1175673849</v>
      </c>
      <c r="G612" s="42">
        <v>1233823901</v>
      </c>
      <c r="H612" s="42">
        <v>1175617117</v>
      </c>
      <c r="I612" s="43">
        <v>-4.7199999999999999E-2</v>
      </c>
      <c r="J612" s="44">
        <v>0</v>
      </c>
      <c r="K612" s="44">
        <v>0</v>
      </c>
      <c r="L612" s="44">
        <v>0</v>
      </c>
      <c r="M612" s="43">
        <v>-4.7199999999999999E-2</v>
      </c>
      <c r="N612" s="42">
        <v>0</v>
      </c>
      <c r="O612" s="42">
        <v>0</v>
      </c>
      <c r="P612" s="42">
        <v>1120210348</v>
      </c>
      <c r="Q612" s="43">
        <v>0.66579999999999995</v>
      </c>
      <c r="R612" s="43">
        <v>0.66579999999999995</v>
      </c>
      <c r="S612" s="43">
        <v>0.63219999999999998</v>
      </c>
      <c r="T612" s="43">
        <v>0.56889999999999996</v>
      </c>
      <c r="U612" s="43">
        <v>0.63219999999999998</v>
      </c>
    </row>
    <row r="613" spans="1:21" ht="14.1" customHeight="1" x14ac:dyDescent="0.2">
      <c r="A613" s="40">
        <v>146907</v>
      </c>
      <c r="B613" s="40" t="s">
        <v>615</v>
      </c>
      <c r="C613" s="40" t="s">
        <v>1019</v>
      </c>
      <c r="D613" s="41">
        <v>45867.826550999998</v>
      </c>
      <c r="E613" s="42">
        <v>0</v>
      </c>
      <c r="F613" s="42">
        <v>1043540772</v>
      </c>
      <c r="G613" s="42">
        <v>1117408094</v>
      </c>
      <c r="H613" s="42">
        <v>1047969001</v>
      </c>
      <c r="I613" s="43">
        <v>-6.2100000000000002E-2</v>
      </c>
      <c r="J613" s="44">
        <v>0</v>
      </c>
      <c r="K613" s="44">
        <v>0</v>
      </c>
      <c r="L613" s="44">
        <v>0</v>
      </c>
      <c r="M613" s="43">
        <v>-6.2100000000000002E-2</v>
      </c>
      <c r="N613" s="42">
        <v>0</v>
      </c>
      <c r="O613" s="42">
        <v>0</v>
      </c>
      <c r="P613" s="42">
        <v>978692016</v>
      </c>
      <c r="Q613" s="43">
        <v>0.6169</v>
      </c>
      <c r="R613" s="43">
        <v>0.6169</v>
      </c>
      <c r="S613" s="43">
        <v>0.63219999999999998</v>
      </c>
      <c r="T613" s="43">
        <v>0.56889999999999996</v>
      </c>
      <c r="U613" s="43">
        <v>0.6169</v>
      </c>
    </row>
    <row r="614" spans="1:21" ht="14.1" customHeight="1" x14ac:dyDescent="0.2">
      <c r="A614" s="40">
        <v>147901</v>
      </c>
      <c r="B614" s="40" t="s">
        <v>616</v>
      </c>
      <c r="C614" s="40" t="s">
        <v>1019</v>
      </c>
      <c r="D614" s="41">
        <v>45863.543102000003</v>
      </c>
      <c r="E614" s="42">
        <v>0</v>
      </c>
      <c r="F614" s="42">
        <v>175700481</v>
      </c>
      <c r="G614" s="42">
        <v>176617882</v>
      </c>
      <c r="H614" s="42">
        <v>172206765</v>
      </c>
      <c r="I614" s="43">
        <v>-2.5000000000000001E-2</v>
      </c>
      <c r="J614" s="44">
        <v>0</v>
      </c>
      <c r="K614" s="44">
        <v>0</v>
      </c>
      <c r="L614" s="44">
        <v>0</v>
      </c>
      <c r="M614" s="43">
        <v>-2.5000000000000001E-2</v>
      </c>
      <c r="N614" s="42">
        <v>0</v>
      </c>
      <c r="O614" s="42">
        <v>0</v>
      </c>
      <c r="P614" s="42">
        <v>171312277</v>
      </c>
      <c r="Q614" s="43">
        <v>0.6169</v>
      </c>
      <c r="R614" s="43">
        <v>0.6169</v>
      </c>
      <c r="S614" s="43">
        <v>0.63219999999999998</v>
      </c>
      <c r="T614" s="43">
        <v>0.56889999999999996</v>
      </c>
      <c r="U614" s="43">
        <v>0.6169</v>
      </c>
    </row>
    <row r="615" spans="1:21" ht="14.1" customHeight="1" x14ac:dyDescent="0.2">
      <c r="A615" s="40">
        <v>147902</v>
      </c>
      <c r="B615" s="40" t="s">
        <v>617</v>
      </c>
      <c r="C615" s="40" t="s">
        <v>1019</v>
      </c>
      <c r="D615" s="41">
        <v>45866.731262000001</v>
      </c>
      <c r="E615" s="42">
        <v>0</v>
      </c>
      <c r="F615" s="42">
        <v>1599193669</v>
      </c>
      <c r="G615" s="42">
        <v>1602452840</v>
      </c>
      <c r="H615" s="42">
        <v>1626036455</v>
      </c>
      <c r="I615" s="43">
        <v>1.47E-2</v>
      </c>
      <c r="J615" s="44">
        <v>0</v>
      </c>
      <c r="K615" s="44">
        <v>0</v>
      </c>
      <c r="L615" s="44">
        <v>0</v>
      </c>
      <c r="M615" s="43">
        <v>1.47E-2</v>
      </c>
      <c r="N615" s="42">
        <v>0</v>
      </c>
      <c r="O615" s="42">
        <v>0</v>
      </c>
      <c r="P615" s="42">
        <v>1622729318</v>
      </c>
      <c r="Q615" s="43">
        <v>0.65269999999999995</v>
      </c>
      <c r="R615" s="43">
        <v>0.65269999999999995</v>
      </c>
      <c r="S615" s="43">
        <v>0.63219999999999998</v>
      </c>
      <c r="T615" s="43">
        <v>0.56889999999999996</v>
      </c>
      <c r="U615" s="43">
        <v>0.63219999999999998</v>
      </c>
    </row>
    <row r="616" spans="1:21" ht="14.1" customHeight="1" x14ac:dyDescent="0.2">
      <c r="A616" s="40">
        <v>147903</v>
      </c>
      <c r="B616" s="40" t="s">
        <v>618</v>
      </c>
      <c r="C616" s="40" t="s">
        <v>1019</v>
      </c>
      <c r="D616" s="41">
        <v>45863.569073999999</v>
      </c>
      <c r="E616" s="42">
        <v>0</v>
      </c>
      <c r="F616" s="42">
        <v>768707053</v>
      </c>
      <c r="G616" s="42">
        <v>719213100</v>
      </c>
      <c r="H616" s="42">
        <v>710828297</v>
      </c>
      <c r="I616" s="43">
        <v>-1.17E-2</v>
      </c>
      <c r="J616" s="44">
        <v>0</v>
      </c>
      <c r="K616" s="44">
        <v>0</v>
      </c>
      <c r="L616" s="44">
        <v>0</v>
      </c>
      <c r="M616" s="43">
        <v>-1.17E-2</v>
      </c>
      <c r="N616" s="42">
        <v>0</v>
      </c>
      <c r="O616" s="42">
        <v>0</v>
      </c>
      <c r="P616" s="42">
        <v>759745235</v>
      </c>
      <c r="Q616" s="43">
        <v>0.6169</v>
      </c>
      <c r="R616" s="43">
        <v>0.6169</v>
      </c>
      <c r="S616" s="43">
        <v>0.63219999999999998</v>
      </c>
      <c r="T616" s="43">
        <v>0.56889999999999996</v>
      </c>
      <c r="U616" s="43">
        <v>0.6169</v>
      </c>
    </row>
    <row r="617" spans="1:21" ht="14.1" customHeight="1" x14ac:dyDescent="0.2">
      <c r="A617" s="40">
        <v>148901</v>
      </c>
      <c r="B617" s="40" t="s">
        <v>619</v>
      </c>
      <c r="C617" s="40" t="s">
        <v>1019</v>
      </c>
      <c r="D617" s="41">
        <v>45866.641156999998</v>
      </c>
      <c r="E617" s="42">
        <v>0</v>
      </c>
      <c r="F617" s="42">
        <v>182795532</v>
      </c>
      <c r="G617" s="42">
        <v>182326147</v>
      </c>
      <c r="H617" s="42">
        <v>165753860</v>
      </c>
      <c r="I617" s="43">
        <v>-9.0899999999999995E-2</v>
      </c>
      <c r="J617" s="44">
        <v>0</v>
      </c>
      <c r="K617" s="44">
        <v>0</v>
      </c>
      <c r="L617" s="44">
        <v>0</v>
      </c>
      <c r="M617" s="43">
        <v>-9.0899999999999995E-2</v>
      </c>
      <c r="N617" s="42">
        <v>0</v>
      </c>
      <c r="O617" s="42">
        <v>0</v>
      </c>
      <c r="P617" s="42">
        <v>166180581</v>
      </c>
      <c r="Q617" s="43">
        <v>0.64159999999999995</v>
      </c>
      <c r="R617" s="43">
        <v>0.64159999999999995</v>
      </c>
      <c r="S617" s="43">
        <v>0.63219999999999998</v>
      </c>
      <c r="T617" s="43">
        <v>0.56889999999999996</v>
      </c>
      <c r="U617" s="43">
        <v>0.63219999999999998</v>
      </c>
    </row>
    <row r="618" spans="1:21" ht="14.1" customHeight="1" x14ac:dyDescent="0.2">
      <c r="A618" s="40">
        <v>148902</v>
      </c>
      <c r="B618" s="40" t="s">
        <v>620</v>
      </c>
      <c r="C618" s="40" t="s">
        <v>1019</v>
      </c>
      <c r="D618" s="41">
        <v>45863.565405000001</v>
      </c>
      <c r="E618" s="42">
        <v>0</v>
      </c>
      <c r="F618" s="42">
        <v>84608804</v>
      </c>
      <c r="G618" s="42">
        <v>84573739</v>
      </c>
      <c r="H618" s="42">
        <v>87591492</v>
      </c>
      <c r="I618" s="43">
        <v>3.5700000000000003E-2</v>
      </c>
      <c r="J618" s="44">
        <v>0</v>
      </c>
      <c r="K618" s="44">
        <v>0</v>
      </c>
      <c r="L618" s="44">
        <v>0</v>
      </c>
      <c r="M618" s="43">
        <v>3.5700000000000003E-2</v>
      </c>
      <c r="N618" s="42">
        <v>0</v>
      </c>
      <c r="O618" s="42">
        <v>0</v>
      </c>
      <c r="P618" s="42">
        <v>87627808</v>
      </c>
      <c r="Q618" s="43">
        <v>0.61919999999999997</v>
      </c>
      <c r="R618" s="43">
        <v>0.61280000000000001</v>
      </c>
      <c r="S618" s="43">
        <v>0.63219999999999998</v>
      </c>
      <c r="T618" s="43">
        <v>0.56889999999999996</v>
      </c>
      <c r="U618" s="43">
        <v>0.61280000000000001</v>
      </c>
    </row>
    <row r="619" spans="1:21" ht="14.1" customHeight="1" x14ac:dyDescent="0.2">
      <c r="A619" s="40">
        <v>148905</v>
      </c>
      <c r="B619" s="40" t="s">
        <v>621</v>
      </c>
      <c r="C619" s="40" t="s">
        <v>1019</v>
      </c>
      <c r="D619" s="41">
        <v>45867.806400000001</v>
      </c>
      <c r="E619" s="42">
        <v>0</v>
      </c>
      <c r="F619" s="42">
        <v>51427916</v>
      </c>
      <c r="G619" s="42">
        <v>52168694</v>
      </c>
      <c r="H619" s="42">
        <v>57091834</v>
      </c>
      <c r="I619" s="43">
        <v>9.4399999999999998E-2</v>
      </c>
      <c r="J619" s="44">
        <v>0</v>
      </c>
      <c r="K619" s="44">
        <v>0</v>
      </c>
      <c r="L619" s="44">
        <v>0</v>
      </c>
      <c r="M619" s="43">
        <v>9.4399999999999998E-2</v>
      </c>
      <c r="N619" s="42">
        <v>0</v>
      </c>
      <c r="O619" s="42">
        <v>0</v>
      </c>
      <c r="P619" s="42">
        <v>56281149</v>
      </c>
      <c r="Q619" s="43">
        <v>0.61919999999999997</v>
      </c>
      <c r="R619" s="43">
        <v>0.57989999999999997</v>
      </c>
      <c r="S619" s="43">
        <v>0.63219999999999998</v>
      </c>
      <c r="T619" s="43">
        <v>0.56889999999999996</v>
      </c>
      <c r="U619" s="43">
        <v>0.57989999999999997</v>
      </c>
    </row>
    <row r="620" spans="1:21" ht="14.1" customHeight="1" x14ac:dyDescent="0.2">
      <c r="A620" s="40">
        <v>149901</v>
      </c>
      <c r="B620" s="40" t="s">
        <v>622</v>
      </c>
      <c r="C620" s="40" t="s">
        <v>1019</v>
      </c>
      <c r="D620" s="41">
        <v>45868.605012</v>
      </c>
      <c r="E620" s="42">
        <v>39557324</v>
      </c>
      <c r="F620" s="42">
        <v>1043862596</v>
      </c>
      <c r="G620" s="42">
        <v>891327828</v>
      </c>
      <c r="H620" s="42">
        <v>924999073</v>
      </c>
      <c r="I620" s="43">
        <v>3.78E-2</v>
      </c>
      <c r="J620" s="44">
        <v>0</v>
      </c>
      <c r="K620" s="44">
        <v>0</v>
      </c>
      <c r="L620" s="44">
        <v>0</v>
      </c>
      <c r="M620" s="43">
        <v>3.78E-2</v>
      </c>
      <c r="N620" s="42">
        <v>32844622</v>
      </c>
      <c r="O620" s="42">
        <v>-6712702</v>
      </c>
      <c r="P620" s="42">
        <v>1075089031</v>
      </c>
      <c r="Q620" s="43">
        <v>0.67</v>
      </c>
      <c r="R620" s="43">
        <v>0.66679999999999995</v>
      </c>
      <c r="S620" s="43">
        <v>0.63219999999999998</v>
      </c>
      <c r="T620" s="43">
        <v>0.56889999999999996</v>
      </c>
      <c r="U620" s="43">
        <v>0.63219999999999998</v>
      </c>
    </row>
    <row r="621" spans="1:21" ht="14.1" customHeight="1" x14ac:dyDescent="0.2">
      <c r="A621" s="40">
        <v>149902</v>
      </c>
      <c r="B621" s="40" t="s">
        <v>623</v>
      </c>
      <c r="C621" s="40" t="s">
        <v>1019</v>
      </c>
      <c r="D621" s="41">
        <v>45862.840637000001</v>
      </c>
      <c r="E621" s="42">
        <v>15576574</v>
      </c>
      <c r="F621" s="42">
        <v>3877012820</v>
      </c>
      <c r="G621" s="42">
        <v>4027216314</v>
      </c>
      <c r="H621" s="42">
        <v>3675110307</v>
      </c>
      <c r="I621" s="43">
        <v>-8.7400000000000005E-2</v>
      </c>
      <c r="J621" s="44">
        <v>0</v>
      </c>
      <c r="K621" s="44">
        <v>0</v>
      </c>
      <c r="L621" s="44">
        <v>0</v>
      </c>
      <c r="M621" s="43">
        <v>-8.7400000000000005E-2</v>
      </c>
      <c r="N621" s="42">
        <v>11091245</v>
      </c>
      <c r="O621" s="42">
        <v>-4485329</v>
      </c>
      <c r="P621" s="42">
        <v>3534915902</v>
      </c>
      <c r="Q621" s="43">
        <v>0.6169</v>
      </c>
      <c r="R621" s="43">
        <v>0.6169</v>
      </c>
      <c r="S621" s="43">
        <v>0.63219999999999998</v>
      </c>
      <c r="T621" s="43">
        <v>0.56889999999999996</v>
      </c>
      <c r="U621" s="43">
        <v>0.6169</v>
      </c>
    </row>
    <row r="622" spans="1:21" ht="14.1" customHeight="1" x14ac:dyDescent="0.2">
      <c r="A622" s="40">
        <v>150901</v>
      </c>
      <c r="B622" s="40" t="s">
        <v>624</v>
      </c>
      <c r="C622" s="40" t="s">
        <v>1019</v>
      </c>
      <c r="D622" s="41">
        <v>45866.684652999997</v>
      </c>
      <c r="E622" s="42">
        <v>294073128</v>
      </c>
      <c r="F622" s="42">
        <v>7144503310</v>
      </c>
      <c r="G622" s="42">
        <v>7783437946</v>
      </c>
      <c r="H622" s="42">
        <v>7937703259</v>
      </c>
      <c r="I622" s="43">
        <v>1.9800000000000002E-2</v>
      </c>
      <c r="J622" s="44">
        <v>0</v>
      </c>
      <c r="K622" s="44">
        <v>0</v>
      </c>
      <c r="L622" s="44">
        <v>0</v>
      </c>
      <c r="M622" s="43">
        <v>1.9800000000000002E-2</v>
      </c>
      <c r="N622" s="42">
        <v>312505170</v>
      </c>
      <c r="O622" s="42">
        <v>18432042</v>
      </c>
      <c r="P622" s="42">
        <v>7298708742</v>
      </c>
      <c r="Q622" s="43">
        <v>0.6169</v>
      </c>
      <c r="R622" s="43">
        <v>0.6169</v>
      </c>
      <c r="S622" s="43">
        <v>0.63219999999999998</v>
      </c>
      <c r="T622" s="43">
        <v>0.56889999999999996</v>
      </c>
      <c r="U622" s="43">
        <v>0.6169</v>
      </c>
    </row>
    <row r="623" spans="1:21" ht="14.1" customHeight="1" x14ac:dyDescent="0.2">
      <c r="A623" s="40">
        <v>152901</v>
      </c>
      <c r="B623" s="40" t="s">
        <v>625</v>
      </c>
      <c r="C623" s="40" t="s">
        <v>1019</v>
      </c>
      <c r="D623" s="41">
        <v>45866.720207999999</v>
      </c>
      <c r="E623" s="42">
        <v>0</v>
      </c>
      <c r="F623" s="42">
        <v>13837112168</v>
      </c>
      <c r="G623" s="42">
        <v>14297983469</v>
      </c>
      <c r="H623" s="42">
        <v>14755167934</v>
      </c>
      <c r="I623" s="43">
        <v>3.2000000000000001E-2</v>
      </c>
      <c r="J623" s="44">
        <v>0</v>
      </c>
      <c r="K623" s="44">
        <v>0</v>
      </c>
      <c r="L623" s="44">
        <v>0</v>
      </c>
      <c r="M623" s="43">
        <v>3.2000000000000001E-2</v>
      </c>
      <c r="N623" s="42">
        <v>0</v>
      </c>
      <c r="O623" s="42">
        <v>0</v>
      </c>
      <c r="P623" s="42">
        <v>14279560065</v>
      </c>
      <c r="Q623" s="43">
        <v>0.67330000000000001</v>
      </c>
      <c r="R623" s="43">
        <v>0.66869999999999996</v>
      </c>
      <c r="S623" s="43">
        <v>0.63219999999999998</v>
      </c>
      <c r="T623" s="43">
        <v>0.56889999999999996</v>
      </c>
      <c r="U623" s="43">
        <v>0.63219999999999998</v>
      </c>
    </row>
    <row r="624" spans="1:21" ht="14.1" customHeight="1" x14ac:dyDescent="0.2">
      <c r="A624" s="40">
        <v>152902</v>
      </c>
      <c r="B624" s="40" t="s">
        <v>626</v>
      </c>
      <c r="C624" s="40" t="s">
        <v>1019</v>
      </c>
      <c r="D624" s="41">
        <v>45869.801262000001</v>
      </c>
      <c r="E624" s="42">
        <v>0</v>
      </c>
      <c r="F624" s="42">
        <v>549372708</v>
      </c>
      <c r="G624" s="42">
        <v>591085702</v>
      </c>
      <c r="H624" s="42">
        <v>513584539</v>
      </c>
      <c r="I624" s="43">
        <v>-0.13109999999999999</v>
      </c>
      <c r="J624" s="44">
        <v>0</v>
      </c>
      <c r="K624" s="44">
        <v>0</v>
      </c>
      <c r="L624" s="44">
        <v>0</v>
      </c>
      <c r="M624" s="43">
        <v>-0.13109999999999999</v>
      </c>
      <c r="N624" s="42">
        <v>0</v>
      </c>
      <c r="O624" s="42">
        <v>0</v>
      </c>
      <c r="P624" s="42">
        <v>477340812</v>
      </c>
      <c r="Q624" s="43">
        <v>0.6169</v>
      </c>
      <c r="R624" s="43">
        <v>0.6169</v>
      </c>
      <c r="S624" s="43">
        <v>0.63219999999999998</v>
      </c>
      <c r="T624" s="43">
        <v>0.56889999999999996</v>
      </c>
      <c r="U624" s="43">
        <v>0.6169</v>
      </c>
    </row>
    <row r="625" spans="1:21" ht="14.1" customHeight="1" x14ac:dyDescent="0.2">
      <c r="A625" s="40">
        <v>152903</v>
      </c>
      <c r="B625" s="40" t="s">
        <v>627</v>
      </c>
      <c r="C625" s="40" t="s">
        <v>1019</v>
      </c>
      <c r="D625" s="41">
        <v>45868.766921000002</v>
      </c>
      <c r="E625" s="42">
        <v>0</v>
      </c>
      <c r="F625" s="42">
        <v>563526855</v>
      </c>
      <c r="G625" s="42">
        <v>602983205</v>
      </c>
      <c r="H625" s="42">
        <v>569917350</v>
      </c>
      <c r="I625" s="43">
        <v>-5.4800000000000001E-2</v>
      </c>
      <c r="J625" s="44">
        <v>0</v>
      </c>
      <c r="K625" s="44">
        <v>0</v>
      </c>
      <c r="L625" s="44">
        <v>0</v>
      </c>
      <c r="M625" s="43">
        <v>-5.4800000000000001E-2</v>
      </c>
      <c r="N625" s="42">
        <v>0</v>
      </c>
      <c r="O625" s="42">
        <v>0</v>
      </c>
      <c r="P625" s="42">
        <v>532624672</v>
      </c>
      <c r="Q625" s="43">
        <v>0.6169</v>
      </c>
      <c r="R625" s="43">
        <v>0.6169</v>
      </c>
      <c r="S625" s="43">
        <v>0.63219999999999998</v>
      </c>
      <c r="T625" s="43">
        <v>0.56889999999999996</v>
      </c>
      <c r="U625" s="43">
        <v>0.6169</v>
      </c>
    </row>
    <row r="626" spans="1:21" ht="14.1" customHeight="1" x14ac:dyDescent="0.2">
      <c r="A626" s="40">
        <v>152906</v>
      </c>
      <c r="B626" s="40" t="s">
        <v>628</v>
      </c>
      <c r="C626" s="40" t="s">
        <v>1019</v>
      </c>
      <c r="D626" s="41">
        <v>45869.796042000002</v>
      </c>
      <c r="E626" s="42">
        <v>0</v>
      </c>
      <c r="F626" s="42">
        <v>5600368764</v>
      </c>
      <c r="G626" s="42">
        <v>5998365835</v>
      </c>
      <c r="H626" s="42">
        <v>5705032071</v>
      </c>
      <c r="I626" s="43">
        <v>-4.8899999999999999E-2</v>
      </c>
      <c r="J626" s="44">
        <v>0</v>
      </c>
      <c r="K626" s="44">
        <v>0</v>
      </c>
      <c r="L626" s="44">
        <v>0</v>
      </c>
      <c r="M626" s="43">
        <v>-4.8899999999999999E-2</v>
      </c>
      <c r="N626" s="42">
        <v>0</v>
      </c>
      <c r="O626" s="42">
        <v>0</v>
      </c>
      <c r="P626" s="42">
        <v>5326497964</v>
      </c>
      <c r="Q626" s="43">
        <v>0.6169</v>
      </c>
      <c r="R626" s="43">
        <v>0.6169</v>
      </c>
      <c r="S626" s="43">
        <v>0.63219999999999998</v>
      </c>
      <c r="T626" s="43">
        <v>0.56889999999999996</v>
      </c>
      <c r="U626" s="43">
        <v>0.6169</v>
      </c>
    </row>
    <row r="627" spans="1:21" ht="14.1" customHeight="1" x14ac:dyDescent="0.2">
      <c r="A627" s="40">
        <v>152907</v>
      </c>
      <c r="B627" s="40" t="s">
        <v>629</v>
      </c>
      <c r="C627" s="40" t="s">
        <v>1019</v>
      </c>
      <c r="D627" s="41">
        <v>45866.722719999998</v>
      </c>
      <c r="E627" s="42">
        <v>0</v>
      </c>
      <c r="F627" s="42">
        <v>6883043772</v>
      </c>
      <c r="G627" s="42">
        <v>7168769111</v>
      </c>
      <c r="H627" s="42">
        <v>6576406297</v>
      </c>
      <c r="I627" s="43">
        <v>-8.2600000000000007E-2</v>
      </c>
      <c r="J627" s="44">
        <v>0</v>
      </c>
      <c r="K627" s="44">
        <v>0</v>
      </c>
      <c r="L627" s="44">
        <v>0</v>
      </c>
      <c r="M627" s="43">
        <v>-8.2600000000000007E-2</v>
      </c>
      <c r="N627" s="42">
        <v>0</v>
      </c>
      <c r="O627" s="42">
        <v>0</v>
      </c>
      <c r="P627" s="42">
        <v>6314290739</v>
      </c>
      <c r="Q627" s="43">
        <v>0.6169</v>
      </c>
      <c r="R627" s="43">
        <v>0.6169</v>
      </c>
      <c r="S627" s="43">
        <v>0.63219999999999998</v>
      </c>
      <c r="T627" s="43">
        <v>0.56889999999999996</v>
      </c>
      <c r="U627" s="43">
        <v>0.6169</v>
      </c>
    </row>
    <row r="628" spans="1:21" ht="14.1" customHeight="1" x14ac:dyDescent="0.2">
      <c r="A628" s="40">
        <v>152908</v>
      </c>
      <c r="B628" s="40" t="s">
        <v>630</v>
      </c>
      <c r="C628" s="40" t="s">
        <v>1019</v>
      </c>
      <c r="D628" s="41">
        <v>45869.808193999997</v>
      </c>
      <c r="E628" s="42">
        <v>0</v>
      </c>
      <c r="F628" s="42">
        <v>385864433</v>
      </c>
      <c r="G628" s="42">
        <v>415977041</v>
      </c>
      <c r="H628" s="42">
        <v>380403317</v>
      </c>
      <c r="I628" s="43">
        <v>-8.5500000000000007E-2</v>
      </c>
      <c r="J628" s="44">
        <v>0</v>
      </c>
      <c r="K628" s="44">
        <v>0</v>
      </c>
      <c r="L628" s="44">
        <v>0</v>
      </c>
      <c r="M628" s="43">
        <v>-8.5500000000000007E-2</v>
      </c>
      <c r="N628" s="42">
        <v>0</v>
      </c>
      <c r="O628" s="42">
        <v>0</v>
      </c>
      <c r="P628" s="42">
        <v>352865893</v>
      </c>
      <c r="Q628" s="43">
        <v>0.6169</v>
      </c>
      <c r="R628" s="43">
        <v>0.6169</v>
      </c>
      <c r="S628" s="43">
        <v>0.63219999999999998</v>
      </c>
      <c r="T628" s="43">
        <v>0.56889999999999996</v>
      </c>
      <c r="U628" s="43">
        <v>0.6169</v>
      </c>
    </row>
    <row r="629" spans="1:21" ht="14.1" customHeight="1" x14ac:dyDescent="0.2">
      <c r="A629" s="40">
        <v>152909</v>
      </c>
      <c r="B629" s="40" t="s">
        <v>631</v>
      </c>
      <c r="C629" s="40" t="s">
        <v>1019</v>
      </c>
      <c r="D629" s="41">
        <v>45869.809433000002</v>
      </c>
      <c r="E629" s="42">
        <v>0</v>
      </c>
      <c r="F629" s="42">
        <v>572769801</v>
      </c>
      <c r="G629" s="42">
        <v>603001838</v>
      </c>
      <c r="H629" s="42">
        <v>552798034</v>
      </c>
      <c r="I629" s="43">
        <v>-8.3299999999999999E-2</v>
      </c>
      <c r="J629" s="44">
        <v>0</v>
      </c>
      <c r="K629" s="44">
        <v>0</v>
      </c>
      <c r="L629" s="44">
        <v>0</v>
      </c>
      <c r="M629" s="43">
        <v>-8.3299999999999999E-2</v>
      </c>
      <c r="N629" s="42">
        <v>0</v>
      </c>
      <c r="O629" s="42">
        <v>0</v>
      </c>
      <c r="P629" s="42">
        <v>525083010</v>
      </c>
      <c r="Q629" s="43">
        <v>0.6169</v>
      </c>
      <c r="R629" s="43">
        <v>0.6169</v>
      </c>
      <c r="S629" s="43">
        <v>0.63219999999999998</v>
      </c>
      <c r="T629" s="43">
        <v>0.56889999999999996</v>
      </c>
      <c r="U629" s="43">
        <v>0.6169</v>
      </c>
    </row>
    <row r="630" spans="1:21" ht="14.1" customHeight="1" x14ac:dyDescent="0.2">
      <c r="A630" s="40">
        <v>152910</v>
      </c>
      <c r="B630" s="40" t="s">
        <v>632</v>
      </c>
      <c r="C630" s="40" t="s">
        <v>1019</v>
      </c>
      <c r="D630" s="41">
        <v>45867.802685000002</v>
      </c>
      <c r="E630" s="42">
        <v>0</v>
      </c>
      <c r="F630" s="42">
        <v>426926237</v>
      </c>
      <c r="G630" s="42">
        <v>447115917</v>
      </c>
      <c r="H630" s="42">
        <v>431212426</v>
      </c>
      <c r="I630" s="43">
        <v>-3.56E-2</v>
      </c>
      <c r="J630" s="44">
        <v>0</v>
      </c>
      <c r="K630" s="44">
        <v>0</v>
      </c>
      <c r="L630" s="44">
        <v>0</v>
      </c>
      <c r="M630" s="43">
        <v>-3.56E-2</v>
      </c>
      <c r="N630" s="42">
        <v>0</v>
      </c>
      <c r="O630" s="42">
        <v>0</v>
      </c>
      <c r="P630" s="42">
        <v>411740874</v>
      </c>
      <c r="Q630" s="43">
        <v>0.63349999999999995</v>
      </c>
      <c r="R630" s="43">
        <v>0.63349999999999995</v>
      </c>
      <c r="S630" s="43">
        <v>0.63219999999999998</v>
      </c>
      <c r="T630" s="43">
        <v>0.56889999999999996</v>
      </c>
      <c r="U630" s="43">
        <v>0.63219999999999998</v>
      </c>
    </row>
    <row r="631" spans="1:21" ht="14.1" customHeight="1" x14ac:dyDescent="0.2">
      <c r="A631" s="40">
        <v>153903</v>
      </c>
      <c r="B631" s="40" t="s">
        <v>633</v>
      </c>
      <c r="C631" s="40" t="s">
        <v>1019</v>
      </c>
      <c r="D631" s="41">
        <v>45870.791816999998</v>
      </c>
      <c r="E631" s="42">
        <v>0</v>
      </c>
      <c r="F631" s="42">
        <v>164110895</v>
      </c>
      <c r="G631" s="42">
        <v>166855258</v>
      </c>
      <c r="H631" s="42">
        <v>158534646</v>
      </c>
      <c r="I631" s="43">
        <v>-4.99E-2</v>
      </c>
      <c r="J631" s="44">
        <v>0</v>
      </c>
      <c r="K631" s="44">
        <v>0</v>
      </c>
      <c r="L631" s="44">
        <v>0</v>
      </c>
      <c r="M631" s="43">
        <v>-4.99E-2</v>
      </c>
      <c r="N631" s="42">
        <v>0</v>
      </c>
      <c r="O631" s="42">
        <v>0</v>
      </c>
      <c r="P631" s="42">
        <v>155927137</v>
      </c>
      <c r="Q631" s="43">
        <v>0.6855</v>
      </c>
      <c r="R631" s="43">
        <v>0.6855</v>
      </c>
      <c r="S631" s="43">
        <v>0.63219999999999998</v>
      </c>
      <c r="T631" s="43">
        <v>0.56889999999999996</v>
      </c>
      <c r="U631" s="43">
        <v>0.63219999999999998</v>
      </c>
    </row>
    <row r="632" spans="1:21" ht="14.1" customHeight="1" x14ac:dyDescent="0.2">
      <c r="A632" s="40">
        <v>153904</v>
      </c>
      <c r="B632" s="40" t="s">
        <v>634</v>
      </c>
      <c r="C632" s="40" t="s">
        <v>1019</v>
      </c>
      <c r="D632" s="41">
        <v>45867.822859</v>
      </c>
      <c r="E632" s="42">
        <v>0</v>
      </c>
      <c r="F632" s="42">
        <v>196267956</v>
      </c>
      <c r="G632" s="42">
        <v>196267956</v>
      </c>
      <c r="H632" s="42">
        <v>202570569</v>
      </c>
      <c r="I632" s="43">
        <v>3.2099999999999997E-2</v>
      </c>
      <c r="J632" s="44">
        <v>0</v>
      </c>
      <c r="K632" s="44">
        <v>0</v>
      </c>
      <c r="L632" s="44">
        <v>0</v>
      </c>
      <c r="M632" s="43">
        <v>3.2099999999999997E-2</v>
      </c>
      <c r="N632" s="42">
        <v>0</v>
      </c>
      <c r="O632" s="42">
        <v>0</v>
      </c>
      <c r="P632" s="42">
        <v>202570569</v>
      </c>
      <c r="Q632" s="43">
        <v>0.66539999999999999</v>
      </c>
      <c r="R632" s="43">
        <v>0.66080000000000005</v>
      </c>
      <c r="S632" s="43">
        <v>0.63219999999999998</v>
      </c>
      <c r="T632" s="43">
        <v>0.56889999999999996</v>
      </c>
      <c r="U632" s="43">
        <v>0.63219999999999998</v>
      </c>
    </row>
    <row r="633" spans="1:21" ht="14.1" customHeight="1" x14ac:dyDescent="0.2">
      <c r="A633" s="40">
        <v>153905</v>
      </c>
      <c r="B633" s="40" t="s">
        <v>635</v>
      </c>
      <c r="C633" s="40" t="s">
        <v>1019</v>
      </c>
      <c r="D633" s="41">
        <v>45863.566505000003</v>
      </c>
      <c r="E633" s="42">
        <v>0</v>
      </c>
      <c r="F633" s="42">
        <v>193789966</v>
      </c>
      <c r="G633" s="42">
        <v>211321312</v>
      </c>
      <c r="H633" s="42">
        <v>231434301</v>
      </c>
      <c r="I633" s="43">
        <v>9.5200000000000007E-2</v>
      </c>
      <c r="J633" s="44">
        <v>0</v>
      </c>
      <c r="K633" s="44">
        <v>0</v>
      </c>
      <c r="L633" s="44">
        <v>0</v>
      </c>
      <c r="M633" s="43">
        <v>9.5200000000000007E-2</v>
      </c>
      <c r="N633" s="42">
        <v>0</v>
      </c>
      <c r="O633" s="42">
        <v>0</v>
      </c>
      <c r="P633" s="42">
        <v>212234369</v>
      </c>
      <c r="Q633" s="43">
        <v>0.6169</v>
      </c>
      <c r="R633" s="43">
        <v>0.57730000000000004</v>
      </c>
      <c r="S633" s="43">
        <v>0.63219999999999998</v>
      </c>
      <c r="T633" s="43">
        <v>0.56889999999999996</v>
      </c>
      <c r="U633" s="43">
        <v>0.57730000000000004</v>
      </c>
    </row>
    <row r="634" spans="1:21" ht="14.1" customHeight="1" x14ac:dyDescent="0.2">
      <c r="A634" s="40">
        <v>153907</v>
      </c>
      <c r="B634" s="40" t="s">
        <v>636</v>
      </c>
      <c r="C634" s="40" t="s">
        <v>1019</v>
      </c>
      <c r="D634" s="41">
        <v>45866.724861000002</v>
      </c>
      <c r="E634" s="42">
        <v>0</v>
      </c>
      <c r="F634" s="42">
        <v>88300090</v>
      </c>
      <c r="G634" s="42">
        <v>91248944</v>
      </c>
      <c r="H634" s="42">
        <v>94989397</v>
      </c>
      <c r="I634" s="43">
        <v>4.1000000000000002E-2</v>
      </c>
      <c r="J634" s="44">
        <v>0</v>
      </c>
      <c r="K634" s="44">
        <v>0</v>
      </c>
      <c r="L634" s="44">
        <v>0</v>
      </c>
      <c r="M634" s="43">
        <v>4.1000000000000002E-2</v>
      </c>
      <c r="N634" s="42">
        <v>0</v>
      </c>
      <c r="O634" s="42">
        <v>0</v>
      </c>
      <c r="P634" s="42">
        <v>91919664</v>
      </c>
      <c r="Q634" s="43">
        <v>0.68110000000000004</v>
      </c>
      <c r="R634" s="43">
        <v>0.67059999999999997</v>
      </c>
      <c r="S634" s="43">
        <v>0.63219999999999998</v>
      </c>
      <c r="T634" s="43">
        <v>0.56889999999999996</v>
      </c>
      <c r="U634" s="43">
        <v>0.63219999999999998</v>
      </c>
    </row>
    <row r="635" spans="1:21" ht="14.1" customHeight="1" x14ac:dyDescent="0.2">
      <c r="A635" s="40">
        <v>154901</v>
      </c>
      <c r="B635" s="40" t="s">
        <v>637</v>
      </c>
      <c r="C635" s="40" t="s">
        <v>1019</v>
      </c>
      <c r="D635" s="41">
        <v>45868.756226999998</v>
      </c>
      <c r="E635" s="42">
        <v>0</v>
      </c>
      <c r="F635" s="42">
        <v>1226891073</v>
      </c>
      <c r="G635" s="42">
        <v>1284744865</v>
      </c>
      <c r="H635" s="42">
        <v>1252054470</v>
      </c>
      <c r="I635" s="43">
        <v>-2.5399999999999999E-2</v>
      </c>
      <c r="J635" s="44">
        <v>0</v>
      </c>
      <c r="K635" s="44">
        <v>0</v>
      </c>
      <c r="L635" s="44">
        <v>0</v>
      </c>
      <c r="M635" s="43">
        <v>-2.5399999999999999E-2</v>
      </c>
      <c r="N635" s="42">
        <v>0</v>
      </c>
      <c r="O635" s="42">
        <v>0</v>
      </c>
      <c r="P635" s="42">
        <v>1195672771</v>
      </c>
      <c r="Q635" s="43">
        <v>0.6169</v>
      </c>
      <c r="R635" s="43">
        <v>0.6169</v>
      </c>
      <c r="S635" s="43">
        <v>0.63219999999999998</v>
      </c>
      <c r="T635" s="43">
        <v>0.56889999999999996</v>
      </c>
      <c r="U635" s="43">
        <v>0.6169</v>
      </c>
    </row>
    <row r="636" spans="1:21" ht="14.1" customHeight="1" x14ac:dyDescent="0.2">
      <c r="A636" s="40">
        <v>154903</v>
      </c>
      <c r="B636" s="40" t="s">
        <v>638</v>
      </c>
      <c r="C636" s="40" t="s">
        <v>1019</v>
      </c>
      <c r="D636" s="41">
        <v>45868.757801</v>
      </c>
      <c r="E636" s="42">
        <v>0</v>
      </c>
      <c r="F636" s="42">
        <v>270815182</v>
      </c>
      <c r="G636" s="42">
        <v>287774708</v>
      </c>
      <c r="H636" s="42">
        <v>266412973</v>
      </c>
      <c r="I636" s="43">
        <v>-7.4200000000000002E-2</v>
      </c>
      <c r="J636" s="44">
        <v>0</v>
      </c>
      <c r="K636" s="44">
        <v>0</v>
      </c>
      <c r="L636" s="44">
        <v>0</v>
      </c>
      <c r="M636" s="43">
        <v>-7.4200000000000002E-2</v>
      </c>
      <c r="N636" s="42">
        <v>0</v>
      </c>
      <c r="O636" s="42">
        <v>0</v>
      </c>
      <c r="P636" s="42">
        <v>250712365</v>
      </c>
      <c r="Q636" s="43">
        <v>0.6855</v>
      </c>
      <c r="R636" s="43">
        <v>0.6855</v>
      </c>
      <c r="S636" s="43">
        <v>0.63219999999999998</v>
      </c>
      <c r="T636" s="43">
        <v>0.56889999999999996</v>
      </c>
      <c r="U636" s="43">
        <v>0.63219999999999998</v>
      </c>
    </row>
    <row r="637" spans="1:21" ht="14.1" customHeight="1" x14ac:dyDescent="0.2">
      <c r="A637" s="40">
        <v>155901</v>
      </c>
      <c r="B637" s="40" t="s">
        <v>639</v>
      </c>
      <c r="C637" s="40" t="s">
        <v>1019</v>
      </c>
      <c r="D637" s="41">
        <v>45862.599849999999</v>
      </c>
      <c r="E637" s="42">
        <v>22593920</v>
      </c>
      <c r="F637" s="42">
        <v>774656797</v>
      </c>
      <c r="G637" s="42">
        <v>789392783</v>
      </c>
      <c r="H637" s="42">
        <v>776276132</v>
      </c>
      <c r="I637" s="43">
        <v>-1.66E-2</v>
      </c>
      <c r="J637" s="44">
        <v>0</v>
      </c>
      <c r="K637" s="44">
        <v>0</v>
      </c>
      <c r="L637" s="44">
        <v>0</v>
      </c>
      <c r="M637" s="43">
        <v>-1.66E-2</v>
      </c>
      <c r="N637" s="42">
        <v>18590640</v>
      </c>
      <c r="O637" s="42">
        <v>-4003280</v>
      </c>
      <c r="P637" s="42">
        <v>758157144</v>
      </c>
      <c r="Q637" s="43">
        <v>0.66749999999999998</v>
      </c>
      <c r="R637" s="43">
        <v>0.66749999999999998</v>
      </c>
      <c r="S637" s="43">
        <v>0.63219999999999998</v>
      </c>
      <c r="T637" s="43">
        <v>0.56889999999999996</v>
      </c>
      <c r="U637" s="43">
        <v>0.63219999999999998</v>
      </c>
    </row>
    <row r="638" spans="1:21" ht="14.1" customHeight="1" x14ac:dyDescent="0.2">
      <c r="A638" s="40">
        <v>156902</v>
      </c>
      <c r="B638" s="40" t="s">
        <v>640</v>
      </c>
      <c r="C638" s="40" t="s">
        <v>1019</v>
      </c>
      <c r="D638" s="41">
        <v>45866.724190000001</v>
      </c>
      <c r="E638" s="42">
        <v>11174496</v>
      </c>
      <c r="F638" s="42">
        <v>8485084742</v>
      </c>
      <c r="G638" s="42">
        <v>8486115986</v>
      </c>
      <c r="H638" s="42">
        <v>10069783294</v>
      </c>
      <c r="I638" s="43">
        <v>0.18659999999999999</v>
      </c>
      <c r="J638" s="44">
        <v>0</v>
      </c>
      <c r="K638" s="44">
        <v>0</v>
      </c>
      <c r="L638" s="44">
        <v>0</v>
      </c>
      <c r="M638" s="43">
        <v>0.18659999999999999</v>
      </c>
      <c r="N638" s="42">
        <v>9021233</v>
      </c>
      <c r="O638" s="42">
        <v>-2153263</v>
      </c>
      <c r="P638" s="42">
        <v>10064320969</v>
      </c>
      <c r="Q638" s="43">
        <v>0.6169</v>
      </c>
      <c r="R638" s="43">
        <v>0.53310000000000002</v>
      </c>
      <c r="S638" s="43">
        <v>0.63219999999999998</v>
      </c>
      <c r="T638" s="43">
        <v>0.56889999999999996</v>
      </c>
      <c r="U638" s="43">
        <v>0.56889999999999996</v>
      </c>
    </row>
    <row r="639" spans="1:21" ht="14.1" customHeight="1" x14ac:dyDescent="0.2">
      <c r="A639" s="40">
        <v>156905</v>
      </c>
      <c r="B639" s="40" t="s">
        <v>641</v>
      </c>
      <c r="C639" s="40" t="s">
        <v>1019</v>
      </c>
      <c r="D639" s="41">
        <v>45861.759271000003</v>
      </c>
      <c r="E639" s="42">
        <v>2443920</v>
      </c>
      <c r="F639" s="42">
        <v>9854623064</v>
      </c>
      <c r="G639" s="42">
        <v>9853444737</v>
      </c>
      <c r="H639" s="42">
        <v>11031703001</v>
      </c>
      <c r="I639" s="43">
        <v>0.1196</v>
      </c>
      <c r="J639" s="44">
        <v>0</v>
      </c>
      <c r="K639" s="44">
        <v>0</v>
      </c>
      <c r="L639" s="44">
        <v>0</v>
      </c>
      <c r="M639" s="43">
        <v>0.1196</v>
      </c>
      <c r="N639" s="42">
        <v>1879070</v>
      </c>
      <c r="O639" s="42">
        <v>-564850</v>
      </c>
      <c r="P639" s="42">
        <v>11032165141</v>
      </c>
      <c r="Q639" s="43">
        <v>0.61919999999999997</v>
      </c>
      <c r="R639" s="43">
        <v>0.56689999999999996</v>
      </c>
      <c r="S639" s="43">
        <v>0.63219999999999998</v>
      </c>
      <c r="T639" s="43">
        <v>0.56889999999999996</v>
      </c>
      <c r="U639" s="43">
        <v>0.56889999999999996</v>
      </c>
    </row>
    <row r="640" spans="1:21" ht="14.1" customHeight="1" x14ac:dyDescent="0.2">
      <c r="A640" s="40">
        <v>157901</v>
      </c>
      <c r="B640" s="40" t="s">
        <v>642</v>
      </c>
      <c r="C640" s="40" t="s">
        <v>1019</v>
      </c>
      <c r="D640" s="41">
        <v>45866.746492999999</v>
      </c>
      <c r="E640" s="42">
        <v>0</v>
      </c>
      <c r="F640" s="42">
        <v>583268476</v>
      </c>
      <c r="G640" s="42">
        <v>683427503</v>
      </c>
      <c r="H640" s="42">
        <v>734064864</v>
      </c>
      <c r="I640" s="43">
        <v>7.4099999999999999E-2</v>
      </c>
      <c r="J640" s="44">
        <v>0</v>
      </c>
      <c r="K640" s="44">
        <v>0</v>
      </c>
      <c r="L640" s="44">
        <v>0</v>
      </c>
      <c r="M640" s="43">
        <v>7.4099999999999999E-2</v>
      </c>
      <c r="N640" s="42">
        <v>0</v>
      </c>
      <c r="O640" s="42">
        <v>0</v>
      </c>
      <c r="P640" s="42">
        <v>626484730</v>
      </c>
      <c r="Q640" s="43">
        <v>0.67059999999999997</v>
      </c>
      <c r="R640" s="43">
        <v>0.63990000000000002</v>
      </c>
      <c r="S640" s="43">
        <v>0.63219999999999998</v>
      </c>
      <c r="T640" s="43">
        <v>0.56889999999999996</v>
      </c>
      <c r="U640" s="43">
        <v>0.63219999999999998</v>
      </c>
    </row>
    <row r="641" spans="1:21" ht="14.1" customHeight="1" x14ac:dyDescent="0.2">
      <c r="A641" s="40">
        <v>158901</v>
      </c>
      <c r="B641" s="40" t="s">
        <v>643</v>
      </c>
      <c r="C641" s="40" t="s">
        <v>1019</v>
      </c>
      <c r="D641" s="41">
        <v>45868.545787000003</v>
      </c>
      <c r="E641" s="42">
        <v>0</v>
      </c>
      <c r="F641" s="42">
        <v>1813979948</v>
      </c>
      <c r="G641" s="42">
        <v>1892336406</v>
      </c>
      <c r="H641" s="42">
        <v>2516308428</v>
      </c>
      <c r="I641" s="43">
        <v>0.32969999999999999</v>
      </c>
      <c r="J641" s="44">
        <v>0</v>
      </c>
      <c r="K641" s="44">
        <v>0</v>
      </c>
      <c r="L641" s="44">
        <v>0</v>
      </c>
      <c r="M641" s="43">
        <v>0.32969999999999999</v>
      </c>
      <c r="N641" s="42">
        <v>0</v>
      </c>
      <c r="O641" s="42">
        <v>0</v>
      </c>
      <c r="P641" s="42">
        <v>2412115001</v>
      </c>
      <c r="Q641" s="43">
        <v>0.6169</v>
      </c>
      <c r="R641" s="43">
        <v>0.47549999999999998</v>
      </c>
      <c r="S641" s="43">
        <v>0.63219999999999998</v>
      </c>
      <c r="T641" s="43">
        <v>0.56889999999999996</v>
      </c>
      <c r="U641" s="43">
        <v>0.56889999999999996</v>
      </c>
    </row>
    <row r="642" spans="1:21" ht="14.1" customHeight="1" x14ac:dyDescent="0.2">
      <c r="A642" s="40">
        <v>158902</v>
      </c>
      <c r="B642" s="40" t="s">
        <v>644</v>
      </c>
      <c r="C642" s="40" t="s">
        <v>1019</v>
      </c>
      <c r="D642" s="41">
        <v>45860.863356000002</v>
      </c>
      <c r="E642" s="42">
        <v>31894804</v>
      </c>
      <c r="F642" s="42">
        <v>1639419117</v>
      </c>
      <c r="G642" s="42">
        <v>1624888696</v>
      </c>
      <c r="H642" s="42">
        <v>1786449283</v>
      </c>
      <c r="I642" s="43">
        <v>9.9400000000000002E-2</v>
      </c>
      <c r="J642" s="44">
        <v>0</v>
      </c>
      <c r="K642" s="44">
        <v>0</v>
      </c>
      <c r="L642" s="44">
        <v>0</v>
      </c>
      <c r="M642" s="43">
        <v>9.9400000000000002E-2</v>
      </c>
      <c r="N642" s="42">
        <v>27331988</v>
      </c>
      <c r="O642" s="42">
        <v>-4562816</v>
      </c>
      <c r="P642" s="42">
        <v>1794690370</v>
      </c>
      <c r="Q642" s="43">
        <v>0.63270000000000004</v>
      </c>
      <c r="R642" s="43">
        <v>0.59240000000000004</v>
      </c>
      <c r="S642" s="43">
        <v>0.63219999999999998</v>
      </c>
      <c r="T642" s="43">
        <v>0.56889999999999996</v>
      </c>
      <c r="U642" s="43">
        <v>0.59240000000000004</v>
      </c>
    </row>
    <row r="643" spans="1:21" ht="14.1" customHeight="1" x14ac:dyDescent="0.2">
      <c r="A643" s="40">
        <v>158904</v>
      </c>
      <c r="B643" s="40" t="s">
        <v>645</v>
      </c>
      <c r="C643" s="40" t="s">
        <v>1019</v>
      </c>
      <c r="D643" s="41">
        <v>45869.758934999998</v>
      </c>
      <c r="E643" s="42">
        <v>20424246</v>
      </c>
      <c r="F643" s="42">
        <v>463056872</v>
      </c>
      <c r="G643" s="42">
        <v>466500587</v>
      </c>
      <c r="H643" s="42">
        <v>501506589</v>
      </c>
      <c r="I643" s="43">
        <v>7.4999999999999997E-2</v>
      </c>
      <c r="J643" s="44">
        <v>0</v>
      </c>
      <c r="K643" s="44">
        <v>0</v>
      </c>
      <c r="L643" s="44">
        <v>0</v>
      </c>
      <c r="M643" s="43">
        <v>7.4999999999999997E-2</v>
      </c>
      <c r="N643" s="42">
        <v>19019525</v>
      </c>
      <c r="O643" s="42">
        <v>-1404721</v>
      </c>
      <c r="P643" s="42">
        <v>494867112</v>
      </c>
      <c r="Q643" s="43">
        <v>0.6169</v>
      </c>
      <c r="R643" s="43">
        <v>0.59160000000000001</v>
      </c>
      <c r="S643" s="43">
        <v>0.63219999999999998</v>
      </c>
      <c r="T643" s="43">
        <v>0.56889999999999996</v>
      </c>
      <c r="U643" s="43">
        <v>0.59160000000000001</v>
      </c>
    </row>
    <row r="644" spans="1:21" ht="14.1" customHeight="1" x14ac:dyDescent="0.2">
      <c r="A644" s="40">
        <v>158905</v>
      </c>
      <c r="B644" s="40" t="s">
        <v>646</v>
      </c>
      <c r="C644" s="40" t="s">
        <v>1019</v>
      </c>
      <c r="D644" s="41">
        <v>45869.757557999998</v>
      </c>
      <c r="E644" s="42">
        <v>49692684</v>
      </c>
      <c r="F644" s="42">
        <v>2299237408</v>
      </c>
      <c r="G644" s="42">
        <v>2271471793</v>
      </c>
      <c r="H644" s="42">
        <v>2265711238</v>
      </c>
      <c r="I644" s="43">
        <v>-2.5000000000000001E-3</v>
      </c>
      <c r="J644" s="44">
        <v>0</v>
      </c>
      <c r="K644" s="44">
        <v>0</v>
      </c>
      <c r="L644" s="44">
        <v>0</v>
      </c>
      <c r="M644" s="43">
        <v>-2.5000000000000001E-3</v>
      </c>
      <c r="N644" s="42">
        <v>69164329</v>
      </c>
      <c r="O644" s="42">
        <v>19471645</v>
      </c>
      <c r="P644" s="42">
        <v>2313004106</v>
      </c>
      <c r="Q644" s="43">
        <v>0.6169</v>
      </c>
      <c r="R644" s="43">
        <v>0.6169</v>
      </c>
      <c r="S644" s="43">
        <v>0.63219999999999998</v>
      </c>
      <c r="T644" s="43">
        <v>0.56889999999999996</v>
      </c>
      <c r="U644" s="43">
        <v>0.6169</v>
      </c>
    </row>
    <row r="645" spans="1:21" ht="14.1" customHeight="1" x14ac:dyDescent="0.2">
      <c r="A645" s="40">
        <v>158906</v>
      </c>
      <c r="B645" s="40" t="s">
        <v>647</v>
      </c>
      <c r="C645" s="40" t="s">
        <v>1019</v>
      </c>
      <c r="D645" s="41">
        <v>45870.341955999997</v>
      </c>
      <c r="E645" s="42">
        <v>70658382</v>
      </c>
      <c r="F645" s="42">
        <v>999459136</v>
      </c>
      <c r="G645" s="42">
        <v>989395710</v>
      </c>
      <c r="H645" s="42">
        <v>2867935915</v>
      </c>
      <c r="I645" s="43">
        <v>1.8987000000000001</v>
      </c>
      <c r="J645" s="44">
        <v>1760703900</v>
      </c>
      <c r="K645" s="44">
        <v>0</v>
      </c>
      <c r="L645" s="44">
        <v>1760703900</v>
      </c>
      <c r="M645" s="43">
        <v>4.2799999999999998E-2</v>
      </c>
      <c r="N645" s="42">
        <v>60693126</v>
      </c>
      <c r="O645" s="42">
        <v>-9965256</v>
      </c>
      <c r="P645" s="42">
        <v>2752983999</v>
      </c>
      <c r="Q645" s="43">
        <v>0.6169</v>
      </c>
      <c r="R645" s="43">
        <v>0.6169</v>
      </c>
      <c r="S645" s="43">
        <v>0.63219999999999998</v>
      </c>
      <c r="T645" s="43">
        <v>0.56889999999999996</v>
      </c>
      <c r="U645" s="43">
        <v>0.6169</v>
      </c>
    </row>
    <row r="646" spans="1:21" ht="14.1" customHeight="1" x14ac:dyDescent="0.2">
      <c r="A646" s="40">
        <v>159901</v>
      </c>
      <c r="B646" s="40" t="s">
        <v>648</v>
      </c>
      <c r="C646" s="40" t="s">
        <v>1019</v>
      </c>
      <c r="D646" s="41">
        <v>45869.779906999996</v>
      </c>
      <c r="E646" s="42">
        <v>0</v>
      </c>
      <c r="F646" s="42">
        <v>3658349522</v>
      </c>
      <c r="G646" s="42">
        <v>3755998463</v>
      </c>
      <c r="H646" s="42">
        <v>3787934826</v>
      </c>
      <c r="I646" s="43">
        <v>8.5000000000000006E-3</v>
      </c>
      <c r="J646" s="44">
        <v>0</v>
      </c>
      <c r="K646" s="44">
        <v>0</v>
      </c>
      <c r="L646" s="44">
        <v>0</v>
      </c>
      <c r="M646" s="43">
        <v>8.5000000000000006E-3</v>
      </c>
      <c r="N646" s="42">
        <v>0</v>
      </c>
      <c r="O646" s="42">
        <v>0</v>
      </c>
      <c r="P646" s="42">
        <v>3689455599</v>
      </c>
      <c r="Q646" s="43">
        <v>0.6169</v>
      </c>
      <c r="R646" s="43">
        <v>0.6169</v>
      </c>
      <c r="S646" s="43">
        <v>0.63219999999999998</v>
      </c>
      <c r="T646" s="43">
        <v>0.56889999999999996</v>
      </c>
      <c r="U646" s="43">
        <v>0.6169</v>
      </c>
    </row>
    <row r="647" spans="1:21" ht="14.1" customHeight="1" x14ac:dyDescent="0.2">
      <c r="A647" s="40">
        <v>160901</v>
      </c>
      <c r="B647" s="40" t="s">
        <v>649</v>
      </c>
      <c r="C647" s="40" t="s">
        <v>1019</v>
      </c>
      <c r="D647" s="41">
        <v>45868.605439999999</v>
      </c>
      <c r="E647" s="42">
        <v>0</v>
      </c>
      <c r="F647" s="42">
        <v>528294745</v>
      </c>
      <c r="G647" s="42">
        <v>521705209</v>
      </c>
      <c r="H647" s="42">
        <v>526238917</v>
      </c>
      <c r="I647" s="43">
        <v>8.6999999999999994E-3</v>
      </c>
      <c r="J647" s="44">
        <v>0</v>
      </c>
      <c r="K647" s="44">
        <v>0</v>
      </c>
      <c r="L647" s="44">
        <v>0</v>
      </c>
      <c r="M647" s="43">
        <v>8.6999999999999994E-3</v>
      </c>
      <c r="N647" s="42">
        <v>0</v>
      </c>
      <c r="O647" s="42">
        <v>0</v>
      </c>
      <c r="P647" s="42">
        <v>532885717</v>
      </c>
      <c r="Q647" s="43">
        <v>0.67559999999999998</v>
      </c>
      <c r="R647" s="43">
        <v>0.67559999999999998</v>
      </c>
      <c r="S647" s="43">
        <v>0.63219999999999998</v>
      </c>
      <c r="T647" s="43">
        <v>0.56889999999999996</v>
      </c>
      <c r="U647" s="43">
        <v>0.63219999999999998</v>
      </c>
    </row>
    <row r="648" spans="1:21" ht="14.1" customHeight="1" x14ac:dyDescent="0.2">
      <c r="A648" s="40">
        <v>160904</v>
      </c>
      <c r="B648" s="40" t="s">
        <v>650</v>
      </c>
      <c r="C648" s="40" t="s">
        <v>1019</v>
      </c>
      <c r="D648" s="41">
        <v>45863.570023</v>
      </c>
      <c r="E648" s="42">
        <v>0</v>
      </c>
      <c r="F648" s="42">
        <v>198674500</v>
      </c>
      <c r="G648" s="42">
        <v>204038490</v>
      </c>
      <c r="H648" s="42">
        <v>242377160</v>
      </c>
      <c r="I648" s="43">
        <v>0.18790000000000001</v>
      </c>
      <c r="J648" s="44">
        <v>0</v>
      </c>
      <c r="K648" s="44">
        <v>0</v>
      </c>
      <c r="L648" s="44">
        <v>0</v>
      </c>
      <c r="M648" s="43">
        <v>0.18790000000000001</v>
      </c>
      <c r="N648" s="42">
        <v>0</v>
      </c>
      <c r="O648" s="42">
        <v>0</v>
      </c>
      <c r="P648" s="42">
        <v>236005281</v>
      </c>
      <c r="Q648" s="43">
        <v>0.6169</v>
      </c>
      <c r="R648" s="43">
        <v>0.5323</v>
      </c>
      <c r="S648" s="43">
        <v>0.63219999999999998</v>
      </c>
      <c r="T648" s="43">
        <v>0.56889999999999996</v>
      </c>
      <c r="U648" s="43">
        <v>0.56889999999999996</v>
      </c>
    </row>
    <row r="649" spans="1:21" ht="14.1" customHeight="1" x14ac:dyDescent="0.2">
      <c r="A649" s="40">
        <v>160905</v>
      </c>
      <c r="B649" s="40" t="s">
        <v>651</v>
      </c>
      <c r="C649" s="40" t="s">
        <v>1019</v>
      </c>
      <c r="D649" s="41">
        <v>45870.649362999997</v>
      </c>
      <c r="E649" s="42">
        <v>0</v>
      </c>
      <c r="F649" s="42">
        <v>165283085</v>
      </c>
      <c r="G649" s="42">
        <v>166059826</v>
      </c>
      <c r="H649" s="42">
        <v>209113480</v>
      </c>
      <c r="I649" s="43">
        <v>0.25929999999999997</v>
      </c>
      <c r="J649" s="44">
        <v>0</v>
      </c>
      <c r="K649" s="44">
        <v>0</v>
      </c>
      <c r="L649" s="44">
        <v>0</v>
      </c>
      <c r="M649" s="43">
        <v>0.25929999999999997</v>
      </c>
      <c r="N649" s="42">
        <v>0</v>
      </c>
      <c r="O649" s="42">
        <v>0</v>
      </c>
      <c r="P649" s="42">
        <v>208135357</v>
      </c>
      <c r="Q649" s="43">
        <v>0.6169</v>
      </c>
      <c r="R649" s="43">
        <v>0.50209999999999999</v>
      </c>
      <c r="S649" s="43">
        <v>0.63219999999999998</v>
      </c>
      <c r="T649" s="43">
        <v>0.56889999999999996</v>
      </c>
      <c r="U649" s="43">
        <v>0.56889999999999996</v>
      </c>
    </row>
    <row r="650" spans="1:21" ht="14.1" customHeight="1" x14ac:dyDescent="0.2">
      <c r="A650" s="40">
        <v>161901</v>
      </c>
      <c r="B650" s="40" t="s">
        <v>652</v>
      </c>
      <c r="C650" s="40" t="s">
        <v>1019</v>
      </c>
      <c r="D650" s="41">
        <v>45867.810289000001</v>
      </c>
      <c r="E650" s="42">
        <v>0</v>
      </c>
      <c r="F650" s="42">
        <v>330286949</v>
      </c>
      <c r="G650" s="42">
        <v>384891465</v>
      </c>
      <c r="H650" s="42">
        <v>363579408</v>
      </c>
      <c r="I650" s="43">
        <v>-5.5399999999999998E-2</v>
      </c>
      <c r="J650" s="44">
        <v>0</v>
      </c>
      <c r="K650" s="44">
        <v>0</v>
      </c>
      <c r="L650" s="44">
        <v>0</v>
      </c>
      <c r="M650" s="43">
        <v>-5.5399999999999998E-2</v>
      </c>
      <c r="N650" s="42">
        <v>0</v>
      </c>
      <c r="O650" s="42">
        <v>0</v>
      </c>
      <c r="P650" s="42">
        <v>311998432</v>
      </c>
      <c r="Q650" s="43">
        <v>0.6169</v>
      </c>
      <c r="R650" s="43">
        <v>0.6169</v>
      </c>
      <c r="S650" s="43">
        <v>0.63219999999999998</v>
      </c>
      <c r="T650" s="43">
        <v>0.56889999999999996</v>
      </c>
      <c r="U650" s="43">
        <v>0.6169</v>
      </c>
    </row>
    <row r="651" spans="1:21" ht="14.1" customHeight="1" x14ac:dyDescent="0.2">
      <c r="A651" s="40">
        <v>161903</v>
      </c>
      <c r="B651" s="40" t="s">
        <v>162</v>
      </c>
      <c r="C651" s="40" t="s">
        <v>1019</v>
      </c>
      <c r="D651" s="41">
        <v>45867.811343000001</v>
      </c>
      <c r="E651" s="42">
        <v>0</v>
      </c>
      <c r="F651" s="42">
        <v>8172191521</v>
      </c>
      <c r="G651" s="42">
        <v>9024551895</v>
      </c>
      <c r="H651" s="42">
        <v>8604056225</v>
      </c>
      <c r="I651" s="43">
        <v>-4.6600000000000003E-2</v>
      </c>
      <c r="J651" s="44">
        <v>0</v>
      </c>
      <c r="K651" s="44">
        <v>0</v>
      </c>
      <c r="L651" s="44">
        <v>0</v>
      </c>
      <c r="M651" s="43">
        <v>-4.6600000000000003E-2</v>
      </c>
      <c r="N651" s="42">
        <v>0</v>
      </c>
      <c r="O651" s="42">
        <v>0</v>
      </c>
      <c r="P651" s="42">
        <v>7791411269</v>
      </c>
      <c r="Q651" s="43">
        <v>0.6169</v>
      </c>
      <c r="R651" s="43">
        <v>0.6169</v>
      </c>
      <c r="S651" s="43">
        <v>0.63219999999999998</v>
      </c>
      <c r="T651" s="43">
        <v>0.56889999999999996</v>
      </c>
      <c r="U651" s="43">
        <v>0.6169</v>
      </c>
    </row>
    <row r="652" spans="1:21" ht="14.1" customHeight="1" x14ac:dyDescent="0.2">
      <c r="A652" s="40">
        <v>161906</v>
      </c>
      <c r="B652" s="40" t="s">
        <v>653</v>
      </c>
      <c r="C652" s="40" t="s">
        <v>1019</v>
      </c>
      <c r="D652" s="41">
        <v>45866.731399999997</v>
      </c>
      <c r="E652" s="42">
        <v>0</v>
      </c>
      <c r="F652" s="42">
        <v>1459837169</v>
      </c>
      <c r="G652" s="42">
        <v>1526896674</v>
      </c>
      <c r="H652" s="42">
        <v>1554649550</v>
      </c>
      <c r="I652" s="43">
        <v>1.8200000000000001E-2</v>
      </c>
      <c r="J652" s="44">
        <v>0</v>
      </c>
      <c r="K652" s="44">
        <v>0</v>
      </c>
      <c r="L652" s="44">
        <v>0</v>
      </c>
      <c r="M652" s="43">
        <v>1.8200000000000001E-2</v>
      </c>
      <c r="N652" s="42">
        <v>0</v>
      </c>
      <c r="O652" s="42">
        <v>0</v>
      </c>
      <c r="P652" s="42">
        <v>1486371171</v>
      </c>
      <c r="Q652" s="43">
        <v>0.6169</v>
      </c>
      <c r="R652" s="43">
        <v>0.6169</v>
      </c>
      <c r="S652" s="43">
        <v>0.63219999999999998</v>
      </c>
      <c r="T652" s="43">
        <v>0.56889999999999996</v>
      </c>
      <c r="U652" s="43">
        <v>0.6169</v>
      </c>
    </row>
    <row r="653" spans="1:21" ht="14.1" customHeight="1" x14ac:dyDescent="0.2">
      <c r="A653" s="40">
        <v>161907</v>
      </c>
      <c r="B653" s="40" t="s">
        <v>654</v>
      </c>
      <c r="C653" s="40" t="s">
        <v>1019</v>
      </c>
      <c r="D653" s="41">
        <v>45862.834733999996</v>
      </c>
      <c r="E653" s="42">
        <v>0</v>
      </c>
      <c r="F653" s="42">
        <v>939191960</v>
      </c>
      <c r="G653" s="42">
        <v>1056945113</v>
      </c>
      <c r="H653" s="42">
        <v>1024782846</v>
      </c>
      <c r="I653" s="43">
        <v>-3.04E-2</v>
      </c>
      <c r="J653" s="44">
        <v>0</v>
      </c>
      <c r="K653" s="44">
        <v>0</v>
      </c>
      <c r="L653" s="44">
        <v>0</v>
      </c>
      <c r="M653" s="43">
        <v>-3.04E-2</v>
      </c>
      <c r="N653" s="42">
        <v>0</v>
      </c>
      <c r="O653" s="42">
        <v>0</v>
      </c>
      <c r="P653" s="42">
        <v>910612858</v>
      </c>
      <c r="Q653" s="43">
        <v>0.6169</v>
      </c>
      <c r="R653" s="43">
        <v>0.6169</v>
      </c>
      <c r="S653" s="43">
        <v>0.63219999999999998</v>
      </c>
      <c r="T653" s="43">
        <v>0.56889999999999996</v>
      </c>
      <c r="U653" s="43">
        <v>0.6169</v>
      </c>
    </row>
    <row r="654" spans="1:21" ht="14.1" customHeight="1" x14ac:dyDescent="0.2">
      <c r="A654" s="40">
        <v>161908</v>
      </c>
      <c r="B654" s="40" t="s">
        <v>655</v>
      </c>
      <c r="C654" s="40" t="s">
        <v>1019</v>
      </c>
      <c r="D654" s="41">
        <v>45869.787453999998</v>
      </c>
      <c r="E654" s="42">
        <v>0</v>
      </c>
      <c r="F654" s="42">
        <v>309324517</v>
      </c>
      <c r="G654" s="42">
        <v>320909943</v>
      </c>
      <c r="H654" s="42">
        <v>270004485</v>
      </c>
      <c r="I654" s="43">
        <v>-0.15859999999999999</v>
      </c>
      <c r="J654" s="44">
        <v>0</v>
      </c>
      <c r="K654" s="44">
        <v>0</v>
      </c>
      <c r="L654" s="44">
        <v>0</v>
      </c>
      <c r="M654" s="43">
        <v>-0.15859999999999999</v>
      </c>
      <c r="N654" s="42">
        <v>0</v>
      </c>
      <c r="O654" s="42">
        <v>0</v>
      </c>
      <c r="P654" s="42">
        <v>260256838</v>
      </c>
      <c r="Q654" s="43">
        <v>0.6169</v>
      </c>
      <c r="R654" s="43">
        <v>0.6169</v>
      </c>
      <c r="S654" s="43">
        <v>0.63219999999999998</v>
      </c>
      <c r="T654" s="43">
        <v>0.56889999999999996</v>
      </c>
      <c r="U654" s="43">
        <v>0.6169</v>
      </c>
    </row>
    <row r="655" spans="1:21" ht="14.1" customHeight="1" x14ac:dyDescent="0.2">
      <c r="A655" s="40">
        <v>161909</v>
      </c>
      <c r="B655" s="40" t="s">
        <v>656</v>
      </c>
      <c r="C655" s="40" t="s">
        <v>1019</v>
      </c>
      <c r="D655" s="41">
        <v>45867.81</v>
      </c>
      <c r="E655" s="42">
        <v>0</v>
      </c>
      <c r="F655" s="42">
        <v>727786438</v>
      </c>
      <c r="G655" s="42">
        <v>933303885</v>
      </c>
      <c r="H655" s="42">
        <v>867043322</v>
      </c>
      <c r="I655" s="43">
        <v>-7.0999999999999994E-2</v>
      </c>
      <c r="J655" s="44">
        <v>0</v>
      </c>
      <c r="K655" s="44">
        <v>0</v>
      </c>
      <c r="L655" s="44">
        <v>0</v>
      </c>
      <c r="M655" s="43">
        <v>-7.0999999999999994E-2</v>
      </c>
      <c r="N655" s="42">
        <v>0</v>
      </c>
      <c r="O655" s="42">
        <v>0</v>
      </c>
      <c r="P655" s="42">
        <v>676116730</v>
      </c>
      <c r="Q655" s="43">
        <v>0.6169</v>
      </c>
      <c r="R655" s="43">
        <v>0.6169</v>
      </c>
      <c r="S655" s="43">
        <v>0.63219999999999998</v>
      </c>
      <c r="T655" s="43">
        <v>0.56889999999999996</v>
      </c>
      <c r="U655" s="43">
        <v>0.6169</v>
      </c>
    </row>
    <row r="656" spans="1:21" ht="14.1" customHeight="1" x14ac:dyDescent="0.2">
      <c r="A656" s="40">
        <v>161910</v>
      </c>
      <c r="B656" s="40" t="s">
        <v>657</v>
      </c>
      <c r="C656" s="40" t="s">
        <v>1019</v>
      </c>
      <c r="D656" s="41">
        <v>45869.799352000002</v>
      </c>
      <c r="E656" s="42">
        <v>0</v>
      </c>
      <c r="F656" s="42">
        <v>334528587</v>
      </c>
      <c r="G656" s="42">
        <v>365486251</v>
      </c>
      <c r="H656" s="42">
        <v>351711649</v>
      </c>
      <c r="I656" s="43">
        <v>-3.7699999999999997E-2</v>
      </c>
      <c r="J656" s="44">
        <v>0</v>
      </c>
      <c r="K656" s="44">
        <v>0</v>
      </c>
      <c r="L656" s="44">
        <v>0</v>
      </c>
      <c r="M656" s="43">
        <v>-3.7699999999999997E-2</v>
      </c>
      <c r="N656" s="42">
        <v>0</v>
      </c>
      <c r="O656" s="42">
        <v>0</v>
      </c>
      <c r="P656" s="42">
        <v>321920731</v>
      </c>
      <c r="Q656" s="43">
        <v>0.6169</v>
      </c>
      <c r="R656" s="43">
        <v>0.6169</v>
      </c>
      <c r="S656" s="43">
        <v>0.63219999999999998</v>
      </c>
      <c r="T656" s="43">
        <v>0.56889999999999996</v>
      </c>
      <c r="U656" s="43">
        <v>0.6169</v>
      </c>
    </row>
    <row r="657" spans="1:21" ht="14.1" customHeight="1" x14ac:dyDescent="0.2">
      <c r="A657" s="40">
        <v>161912</v>
      </c>
      <c r="B657" s="40" t="s">
        <v>658</v>
      </c>
      <c r="C657" s="40" t="s">
        <v>1019</v>
      </c>
      <c r="D657" s="41">
        <v>45862.829490999997</v>
      </c>
      <c r="E657" s="42">
        <v>14319556</v>
      </c>
      <c r="F657" s="42">
        <v>515560783</v>
      </c>
      <c r="G657" s="42">
        <v>514600960</v>
      </c>
      <c r="H657" s="42">
        <v>488741254</v>
      </c>
      <c r="I657" s="43">
        <v>-5.0299999999999997E-2</v>
      </c>
      <c r="J657" s="44">
        <v>0</v>
      </c>
      <c r="K657" s="44">
        <v>0</v>
      </c>
      <c r="L657" s="44">
        <v>0</v>
      </c>
      <c r="M657" s="43">
        <v>-5.0299999999999997E-2</v>
      </c>
      <c r="N657" s="42">
        <v>12903463</v>
      </c>
      <c r="O657" s="42">
        <v>-1416093</v>
      </c>
      <c r="P657" s="42">
        <v>488956337</v>
      </c>
      <c r="Q657" s="43">
        <v>0.6169</v>
      </c>
      <c r="R657" s="43">
        <v>0.6169</v>
      </c>
      <c r="S657" s="43">
        <v>0.63219999999999998</v>
      </c>
      <c r="T657" s="43">
        <v>0.56889999999999996</v>
      </c>
      <c r="U657" s="43">
        <v>0.6169</v>
      </c>
    </row>
    <row r="658" spans="1:21" ht="14.1" customHeight="1" x14ac:dyDescent="0.2">
      <c r="A658" s="40">
        <v>161914</v>
      </c>
      <c r="B658" s="40" t="s">
        <v>659</v>
      </c>
      <c r="C658" s="40" t="s">
        <v>1019</v>
      </c>
      <c r="D658" s="41">
        <v>45862.652163999999</v>
      </c>
      <c r="E658" s="42">
        <v>0</v>
      </c>
      <c r="F658" s="42">
        <v>8605427890</v>
      </c>
      <c r="G658" s="42">
        <v>9237012137</v>
      </c>
      <c r="H658" s="42">
        <v>8807683968</v>
      </c>
      <c r="I658" s="43">
        <v>-4.65E-2</v>
      </c>
      <c r="J658" s="44">
        <v>0</v>
      </c>
      <c r="K658" s="44">
        <v>0</v>
      </c>
      <c r="L658" s="44">
        <v>0</v>
      </c>
      <c r="M658" s="43">
        <v>-4.65E-2</v>
      </c>
      <c r="N658" s="42">
        <v>0</v>
      </c>
      <c r="O658" s="42">
        <v>0</v>
      </c>
      <c r="P658" s="42">
        <v>8205455199</v>
      </c>
      <c r="Q658" s="43">
        <v>0.62809999999999999</v>
      </c>
      <c r="R658" s="43">
        <v>0.62809999999999999</v>
      </c>
      <c r="S658" s="43">
        <v>0.63219999999999998</v>
      </c>
      <c r="T658" s="43">
        <v>0.56889999999999996</v>
      </c>
      <c r="U658" s="43">
        <v>0.62809999999999999</v>
      </c>
    </row>
    <row r="659" spans="1:21" ht="14.1" customHeight="1" x14ac:dyDescent="0.2">
      <c r="A659" s="40">
        <v>161916</v>
      </c>
      <c r="B659" s="40" t="s">
        <v>660</v>
      </c>
      <c r="C659" s="40" t="s">
        <v>1019</v>
      </c>
      <c r="D659" s="41">
        <v>45866.719906999999</v>
      </c>
      <c r="E659" s="42">
        <v>0</v>
      </c>
      <c r="F659" s="42">
        <v>726235056</v>
      </c>
      <c r="G659" s="42">
        <v>827426266</v>
      </c>
      <c r="H659" s="42">
        <v>743662083</v>
      </c>
      <c r="I659" s="43">
        <v>-0.1012</v>
      </c>
      <c r="J659" s="44">
        <v>0</v>
      </c>
      <c r="K659" s="44">
        <v>0</v>
      </c>
      <c r="L659" s="44">
        <v>0</v>
      </c>
      <c r="M659" s="43">
        <v>-0.1012</v>
      </c>
      <c r="N659" s="42">
        <v>0</v>
      </c>
      <c r="O659" s="42">
        <v>0</v>
      </c>
      <c r="P659" s="42">
        <v>652714927</v>
      </c>
      <c r="Q659" s="43">
        <v>0.6169</v>
      </c>
      <c r="R659" s="43">
        <v>0.6169</v>
      </c>
      <c r="S659" s="43">
        <v>0.63219999999999998</v>
      </c>
      <c r="T659" s="43">
        <v>0.56889999999999996</v>
      </c>
      <c r="U659" s="43">
        <v>0.6169</v>
      </c>
    </row>
    <row r="660" spans="1:21" ht="14.1" customHeight="1" x14ac:dyDescent="0.2">
      <c r="A660" s="40">
        <v>161918</v>
      </c>
      <c r="B660" s="40" t="s">
        <v>661</v>
      </c>
      <c r="C660" s="40" t="s">
        <v>1019</v>
      </c>
      <c r="D660" s="41">
        <v>45867.803980999997</v>
      </c>
      <c r="E660" s="42">
        <v>0</v>
      </c>
      <c r="F660" s="42">
        <v>298196606</v>
      </c>
      <c r="G660" s="42">
        <v>298500259</v>
      </c>
      <c r="H660" s="42">
        <v>314093996</v>
      </c>
      <c r="I660" s="43">
        <v>5.2200000000000003E-2</v>
      </c>
      <c r="J660" s="44">
        <v>0</v>
      </c>
      <c r="K660" s="44">
        <v>0</v>
      </c>
      <c r="L660" s="44">
        <v>0</v>
      </c>
      <c r="M660" s="43">
        <v>5.2200000000000003E-2</v>
      </c>
      <c r="N660" s="42">
        <v>0</v>
      </c>
      <c r="O660" s="42">
        <v>0</v>
      </c>
      <c r="P660" s="42">
        <v>313774480</v>
      </c>
      <c r="Q660" s="43">
        <v>0.6169</v>
      </c>
      <c r="R660" s="43">
        <v>0.60089999999999999</v>
      </c>
      <c r="S660" s="43">
        <v>0.63219999999999998</v>
      </c>
      <c r="T660" s="43">
        <v>0.56889999999999996</v>
      </c>
      <c r="U660" s="43">
        <v>0.60089999999999999</v>
      </c>
    </row>
    <row r="661" spans="1:21" ht="14.1" customHeight="1" x14ac:dyDescent="0.2">
      <c r="A661" s="40">
        <v>161919</v>
      </c>
      <c r="B661" s="40" t="s">
        <v>662</v>
      </c>
      <c r="C661" s="40" t="s">
        <v>1019</v>
      </c>
      <c r="D661" s="41">
        <v>45870.507175999999</v>
      </c>
      <c r="E661" s="42">
        <v>0</v>
      </c>
      <c r="F661" s="42">
        <v>288947786</v>
      </c>
      <c r="G661" s="42">
        <v>265197212</v>
      </c>
      <c r="H661" s="42">
        <v>361663494</v>
      </c>
      <c r="I661" s="43">
        <v>0.36380000000000001</v>
      </c>
      <c r="J661" s="44">
        <v>0</v>
      </c>
      <c r="K661" s="44">
        <v>0</v>
      </c>
      <c r="L661" s="44">
        <v>0</v>
      </c>
      <c r="M661" s="43">
        <v>0.36380000000000001</v>
      </c>
      <c r="N661" s="42">
        <v>0</v>
      </c>
      <c r="O661" s="42">
        <v>0</v>
      </c>
      <c r="P661" s="42">
        <v>394053411</v>
      </c>
      <c r="Q661" s="43">
        <v>0.61919999999999997</v>
      </c>
      <c r="R661" s="43">
        <v>0.46529999999999999</v>
      </c>
      <c r="S661" s="43">
        <v>0.63219999999999998</v>
      </c>
      <c r="T661" s="43">
        <v>0.56889999999999996</v>
      </c>
      <c r="U661" s="43">
        <v>0.56889999999999996</v>
      </c>
    </row>
    <row r="662" spans="1:21" ht="14.1" customHeight="1" x14ac:dyDescent="0.2">
      <c r="A662" s="40">
        <v>161920</v>
      </c>
      <c r="B662" s="40" t="s">
        <v>663</v>
      </c>
      <c r="C662" s="40" t="s">
        <v>1019</v>
      </c>
      <c r="D662" s="41">
        <v>45866.691736000001</v>
      </c>
      <c r="E662" s="42">
        <v>0</v>
      </c>
      <c r="F662" s="42">
        <v>1408914981</v>
      </c>
      <c r="G662" s="42">
        <v>1600456619</v>
      </c>
      <c r="H662" s="42">
        <v>1445659922</v>
      </c>
      <c r="I662" s="43">
        <v>-9.6699999999999994E-2</v>
      </c>
      <c r="J662" s="44">
        <v>0</v>
      </c>
      <c r="K662" s="44">
        <v>0</v>
      </c>
      <c r="L662" s="44">
        <v>0</v>
      </c>
      <c r="M662" s="43">
        <v>-9.6699999999999994E-2</v>
      </c>
      <c r="N662" s="42">
        <v>0</v>
      </c>
      <c r="O662" s="42">
        <v>0</v>
      </c>
      <c r="P662" s="42">
        <v>1272644255</v>
      </c>
      <c r="Q662" s="43">
        <v>0.6169</v>
      </c>
      <c r="R662" s="43">
        <v>0.6169</v>
      </c>
      <c r="S662" s="43">
        <v>0.63219999999999998</v>
      </c>
      <c r="T662" s="43">
        <v>0.56889999999999996</v>
      </c>
      <c r="U662" s="43">
        <v>0.6169</v>
      </c>
    </row>
    <row r="663" spans="1:21" ht="14.1" customHeight="1" x14ac:dyDescent="0.2">
      <c r="A663" s="40">
        <v>161921</v>
      </c>
      <c r="B663" s="40" t="s">
        <v>664</v>
      </c>
      <c r="C663" s="40" t="s">
        <v>1019</v>
      </c>
      <c r="D663" s="41">
        <v>45866.695636999997</v>
      </c>
      <c r="E663" s="42">
        <v>0</v>
      </c>
      <c r="F663" s="42">
        <v>1187006372</v>
      </c>
      <c r="G663" s="42">
        <v>1191318633</v>
      </c>
      <c r="H663" s="42">
        <v>1143224987</v>
      </c>
      <c r="I663" s="43">
        <v>-4.0399999999999998E-2</v>
      </c>
      <c r="J663" s="44">
        <v>0</v>
      </c>
      <c r="K663" s="44">
        <v>0</v>
      </c>
      <c r="L663" s="44">
        <v>0</v>
      </c>
      <c r="M663" s="43">
        <v>-4.0399999999999998E-2</v>
      </c>
      <c r="N663" s="42">
        <v>0</v>
      </c>
      <c r="O663" s="42">
        <v>0</v>
      </c>
      <c r="P663" s="42">
        <v>1139086812</v>
      </c>
      <c r="Q663" s="43">
        <v>0.6169</v>
      </c>
      <c r="R663" s="43">
        <v>0.6169</v>
      </c>
      <c r="S663" s="43">
        <v>0.63219999999999998</v>
      </c>
      <c r="T663" s="43">
        <v>0.56889999999999996</v>
      </c>
      <c r="U663" s="43">
        <v>0.6169</v>
      </c>
    </row>
    <row r="664" spans="1:21" ht="14.1" customHeight="1" x14ac:dyDescent="0.2">
      <c r="A664" s="40">
        <v>161922</v>
      </c>
      <c r="B664" s="40" t="s">
        <v>665</v>
      </c>
      <c r="C664" s="40" t="s">
        <v>1019</v>
      </c>
      <c r="D664" s="41">
        <v>45867.821944000003</v>
      </c>
      <c r="E664" s="42">
        <v>0</v>
      </c>
      <c r="F664" s="42">
        <v>1048835558</v>
      </c>
      <c r="G664" s="42">
        <v>1217882684</v>
      </c>
      <c r="H664" s="42">
        <v>1152119873</v>
      </c>
      <c r="I664" s="43">
        <v>-5.3999999999999999E-2</v>
      </c>
      <c r="J664" s="44">
        <v>0</v>
      </c>
      <c r="K664" s="44">
        <v>0</v>
      </c>
      <c r="L664" s="44">
        <v>0</v>
      </c>
      <c r="M664" s="43">
        <v>-5.3999999999999999E-2</v>
      </c>
      <c r="N664" s="42">
        <v>0</v>
      </c>
      <c r="O664" s="42">
        <v>0</v>
      </c>
      <c r="P664" s="42">
        <v>992200896</v>
      </c>
      <c r="Q664" s="43">
        <v>0.6169</v>
      </c>
      <c r="R664" s="43">
        <v>0.6169</v>
      </c>
      <c r="S664" s="43">
        <v>0.63219999999999998</v>
      </c>
      <c r="T664" s="43">
        <v>0.56889999999999996</v>
      </c>
      <c r="U664" s="43">
        <v>0.6169</v>
      </c>
    </row>
    <row r="665" spans="1:21" ht="14.1" customHeight="1" x14ac:dyDescent="0.2">
      <c r="A665" s="40">
        <v>161923</v>
      </c>
      <c r="B665" s="40" t="s">
        <v>666</v>
      </c>
      <c r="C665" s="40" t="s">
        <v>1019</v>
      </c>
      <c r="D665" s="41">
        <v>45862.644815</v>
      </c>
      <c r="E665" s="42">
        <v>0</v>
      </c>
      <c r="F665" s="42">
        <v>279039139</v>
      </c>
      <c r="G665" s="42">
        <v>309457177</v>
      </c>
      <c r="H665" s="42">
        <v>299122275</v>
      </c>
      <c r="I665" s="43">
        <v>-3.3399999999999999E-2</v>
      </c>
      <c r="J665" s="44">
        <v>0</v>
      </c>
      <c r="K665" s="44">
        <v>0</v>
      </c>
      <c r="L665" s="44">
        <v>0</v>
      </c>
      <c r="M665" s="43">
        <v>-3.3399999999999999E-2</v>
      </c>
      <c r="N665" s="42">
        <v>0</v>
      </c>
      <c r="O665" s="42">
        <v>0</v>
      </c>
      <c r="P665" s="42">
        <v>269720104</v>
      </c>
      <c r="Q665" s="43">
        <v>0.6169</v>
      </c>
      <c r="R665" s="43">
        <v>0.6169</v>
      </c>
      <c r="S665" s="43">
        <v>0.63219999999999998</v>
      </c>
      <c r="T665" s="43">
        <v>0.56889999999999996</v>
      </c>
      <c r="U665" s="43">
        <v>0.6169</v>
      </c>
    </row>
    <row r="666" spans="1:21" ht="14.1" customHeight="1" x14ac:dyDescent="0.2">
      <c r="A666" s="40">
        <v>161924</v>
      </c>
      <c r="B666" s="40" t="s">
        <v>667</v>
      </c>
      <c r="C666" s="40" t="s">
        <v>1019</v>
      </c>
      <c r="D666" s="41">
        <v>45868.555822000002</v>
      </c>
      <c r="E666" s="42">
        <v>0</v>
      </c>
      <c r="F666" s="42">
        <v>130784725</v>
      </c>
      <c r="G666" s="42">
        <v>145585279</v>
      </c>
      <c r="H666" s="42">
        <v>133173901</v>
      </c>
      <c r="I666" s="43">
        <v>-8.5300000000000001E-2</v>
      </c>
      <c r="J666" s="44">
        <v>0</v>
      </c>
      <c r="K666" s="44">
        <v>0</v>
      </c>
      <c r="L666" s="44">
        <v>0</v>
      </c>
      <c r="M666" s="43">
        <v>-8.5300000000000001E-2</v>
      </c>
      <c r="N666" s="42">
        <v>0</v>
      </c>
      <c r="O666" s="42">
        <v>0</v>
      </c>
      <c r="P666" s="42">
        <v>119635118</v>
      </c>
      <c r="Q666" s="43">
        <v>0.6169</v>
      </c>
      <c r="R666" s="43">
        <v>0.6169</v>
      </c>
      <c r="S666" s="43">
        <v>0.63219999999999998</v>
      </c>
      <c r="T666" s="43">
        <v>0.56889999999999996</v>
      </c>
      <c r="U666" s="43">
        <v>0.6169</v>
      </c>
    </row>
    <row r="667" spans="1:21" ht="14.1" customHeight="1" x14ac:dyDescent="0.2">
      <c r="A667" s="40">
        <v>161925</v>
      </c>
      <c r="B667" s="40" t="s">
        <v>668</v>
      </c>
      <c r="C667" s="40" t="s">
        <v>1019</v>
      </c>
      <c r="D667" s="41">
        <v>45862.818912000002</v>
      </c>
      <c r="E667" s="42">
        <v>0</v>
      </c>
      <c r="F667" s="42">
        <v>94519658</v>
      </c>
      <c r="G667" s="42">
        <v>109791976</v>
      </c>
      <c r="H667" s="42">
        <v>108132959</v>
      </c>
      <c r="I667" s="43">
        <v>-1.5100000000000001E-2</v>
      </c>
      <c r="J667" s="44">
        <v>0</v>
      </c>
      <c r="K667" s="44">
        <v>0</v>
      </c>
      <c r="L667" s="44">
        <v>0</v>
      </c>
      <c r="M667" s="43">
        <v>-1.5100000000000001E-2</v>
      </c>
      <c r="N667" s="42">
        <v>0</v>
      </c>
      <c r="O667" s="42">
        <v>0</v>
      </c>
      <c r="P667" s="42">
        <v>93091414</v>
      </c>
      <c r="Q667" s="43">
        <v>0.6169</v>
      </c>
      <c r="R667" s="43">
        <v>0.6169</v>
      </c>
      <c r="S667" s="43">
        <v>0.63219999999999998</v>
      </c>
      <c r="T667" s="43">
        <v>0.56889999999999996</v>
      </c>
      <c r="U667" s="43">
        <v>0.6169</v>
      </c>
    </row>
    <row r="668" spans="1:21" ht="14.1" customHeight="1" x14ac:dyDescent="0.2">
      <c r="A668" s="40">
        <v>162904</v>
      </c>
      <c r="B668" s="40" t="s">
        <v>669</v>
      </c>
      <c r="C668" s="40" t="s">
        <v>1019</v>
      </c>
      <c r="D668" s="41">
        <v>45869.759225000002</v>
      </c>
      <c r="E668" s="42">
        <v>3223594</v>
      </c>
      <c r="F668" s="42">
        <v>4308104644</v>
      </c>
      <c r="G668" s="42">
        <v>4307040216</v>
      </c>
      <c r="H668" s="42">
        <v>4635500194</v>
      </c>
      <c r="I668" s="43">
        <v>7.6300000000000007E-2</v>
      </c>
      <c r="J668" s="44">
        <v>0</v>
      </c>
      <c r="K668" s="44">
        <v>0</v>
      </c>
      <c r="L668" s="44">
        <v>0</v>
      </c>
      <c r="M668" s="43">
        <v>7.6300000000000007E-2</v>
      </c>
      <c r="N668" s="42">
        <v>2542944</v>
      </c>
      <c r="O668" s="42">
        <v>-680650</v>
      </c>
      <c r="P668" s="42">
        <v>4635719311</v>
      </c>
      <c r="Q668" s="43">
        <v>0.63009999999999999</v>
      </c>
      <c r="R668" s="43">
        <v>0.60019999999999996</v>
      </c>
      <c r="S668" s="43">
        <v>0.63219999999999998</v>
      </c>
      <c r="T668" s="43">
        <v>0.56889999999999996</v>
      </c>
      <c r="U668" s="43">
        <v>0.60019999999999996</v>
      </c>
    </row>
    <row r="669" spans="1:21" ht="14.1" customHeight="1" x14ac:dyDescent="0.2">
      <c r="A669" s="40">
        <v>163901</v>
      </c>
      <c r="B669" s="40" t="s">
        <v>670</v>
      </c>
      <c r="C669" s="40" t="s">
        <v>1019</v>
      </c>
      <c r="D669" s="41">
        <v>45866.728714999997</v>
      </c>
      <c r="E669" s="42">
        <v>0</v>
      </c>
      <c r="F669" s="42">
        <v>693561916</v>
      </c>
      <c r="G669" s="42">
        <v>691158806</v>
      </c>
      <c r="H669" s="42">
        <v>660140339</v>
      </c>
      <c r="I669" s="43">
        <v>-4.4900000000000002E-2</v>
      </c>
      <c r="J669" s="44">
        <v>0</v>
      </c>
      <c r="K669" s="44">
        <v>0</v>
      </c>
      <c r="L669" s="44">
        <v>0</v>
      </c>
      <c r="M669" s="43">
        <v>-4.4900000000000002E-2</v>
      </c>
      <c r="N669" s="42">
        <v>0</v>
      </c>
      <c r="O669" s="42">
        <v>0</v>
      </c>
      <c r="P669" s="42">
        <v>662435600</v>
      </c>
      <c r="Q669" s="43">
        <v>0.6169</v>
      </c>
      <c r="R669" s="43">
        <v>0.6169</v>
      </c>
      <c r="S669" s="43">
        <v>0.63219999999999998</v>
      </c>
      <c r="T669" s="43">
        <v>0.56889999999999996</v>
      </c>
      <c r="U669" s="43">
        <v>0.6169</v>
      </c>
    </row>
    <row r="670" spans="1:21" ht="14.1" customHeight="1" x14ac:dyDescent="0.2">
      <c r="A670" s="40">
        <v>163902</v>
      </c>
      <c r="B670" s="40" t="s">
        <v>671</v>
      </c>
      <c r="C670" s="40" t="s">
        <v>1019</v>
      </c>
      <c r="D670" s="41">
        <v>45866.715450999996</v>
      </c>
      <c r="E670" s="42">
        <v>0</v>
      </c>
      <c r="F670" s="42">
        <v>271723300</v>
      </c>
      <c r="G670" s="42">
        <v>284220697</v>
      </c>
      <c r="H670" s="42">
        <v>275491383</v>
      </c>
      <c r="I670" s="43">
        <v>-3.0700000000000002E-2</v>
      </c>
      <c r="J670" s="44">
        <v>0</v>
      </c>
      <c r="K670" s="44">
        <v>0</v>
      </c>
      <c r="L670" s="44">
        <v>0</v>
      </c>
      <c r="M670" s="43">
        <v>-3.0700000000000002E-2</v>
      </c>
      <c r="N670" s="42">
        <v>0</v>
      </c>
      <c r="O670" s="42">
        <v>0</v>
      </c>
      <c r="P670" s="42">
        <v>263377820</v>
      </c>
      <c r="Q670" s="43">
        <v>0.63190000000000002</v>
      </c>
      <c r="R670" s="43">
        <v>0.63190000000000002</v>
      </c>
      <c r="S670" s="43">
        <v>0.63219999999999998</v>
      </c>
      <c r="T670" s="43">
        <v>0.56889999999999996</v>
      </c>
      <c r="U670" s="43">
        <v>0.63190000000000002</v>
      </c>
    </row>
    <row r="671" spans="1:21" ht="14.1" customHeight="1" x14ac:dyDescent="0.2">
      <c r="A671" s="40">
        <v>163903</v>
      </c>
      <c r="B671" s="40" t="s">
        <v>672</v>
      </c>
      <c r="C671" s="40" t="s">
        <v>1019</v>
      </c>
      <c r="D671" s="41">
        <v>45866.731157000002</v>
      </c>
      <c r="E671" s="42">
        <v>0</v>
      </c>
      <c r="F671" s="42">
        <v>424794888</v>
      </c>
      <c r="G671" s="42">
        <v>467598621</v>
      </c>
      <c r="H671" s="42">
        <v>458533007</v>
      </c>
      <c r="I671" s="43">
        <v>-1.9400000000000001E-2</v>
      </c>
      <c r="J671" s="44">
        <v>0</v>
      </c>
      <c r="K671" s="44">
        <v>0</v>
      </c>
      <c r="L671" s="44">
        <v>0</v>
      </c>
      <c r="M671" s="43">
        <v>-1.9400000000000001E-2</v>
      </c>
      <c r="N671" s="42">
        <v>0</v>
      </c>
      <c r="O671" s="42">
        <v>0</v>
      </c>
      <c r="P671" s="42">
        <v>416559136</v>
      </c>
      <c r="Q671" s="43">
        <v>0.6169</v>
      </c>
      <c r="R671" s="43">
        <v>0.6169</v>
      </c>
      <c r="S671" s="43">
        <v>0.63219999999999998</v>
      </c>
      <c r="T671" s="43">
        <v>0.56889999999999996</v>
      </c>
      <c r="U671" s="43">
        <v>0.6169</v>
      </c>
    </row>
    <row r="672" spans="1:21" ht="14.1" customHeight="1" x14ac:dyDescent="0.2">
      <c r="A672" s="40">
        <v>163904</v>
      </c>
      <c r="B672" s="40" t="s">
        <v>673</v>
      </c>
      <c r="C672" s="40" t="s">
        <v>1019</v>
      </c>
      <c r="D672" s="41">
        <v>45869.791365999998</v>
      </c>
      <c r="E672" s="42">
        <v>0</v>
      </c>
      <c r="F672" s="42">
        <v>1087709072</v>
      </c>
      <c r="G672" s="42">
        <v>1200321535</v>
      </c>
      <c r="H672" s="42">
        <v>1140448269</v>
      </c>
      <c r="I672" s="43">
        <v>-4.99E-2</v>
      </c>
      <c r="J672" s="44">
        <v>0</v>
      </c>
      <c r="K672" s="44">
        <v>0</v>
      </c>
      <c r="L672" s="44">
        <v>0</v>
      </c>
      <c r="M672" s="43">
        <v>-4.99E-2</v>
      </c>
      <c r="N672" s="42">
        <v>0</v>
      </c>
      <c r="O672" s="42">
        <v>0</v>
      </c>
      <c r="P672" s="42">
        <v>1033453031</v>
      </c>
      <c r="Q672" s="43">
        <v>0.6169</v>
      </c>
      <c r="R672" s="43">
        <v>0.6169</v>
      </c>
      <c r="S672" s="43">
        <v>0.63219999999999998</v>
      </c>
      <c r="T672" s="43">
        <v>0.56889999999999996</v>
      </c>
      <c r="U672" s="43">
        <v>0.6169</v>
      </c>
    </row>
    <row r="673" spans="1:21" ht="14.1" customHeight="1" x14ac:dyDescent="0.2">
      <c r="A673" s="40">
        <v>163908</v>
      </c>
      <c r="B673" s="40" t="s">
        <v>674</v>
      </c>
      <c r="C673" s="40" t="s">
        <v>1019</v>
      </c>
      <c r="D673" s="41">
        <v>45867.815775000003</v>
      </c>
      <c r="E673" s="42">
        <v>0</v>
      </c>
      <c r="F673" s="42">
        <v>5607679309</v>
      </c>
      <c r="G673" s="42">
        <v>5942249683</v>
      </c>
      <c r="H673" s="42">
        <v>6234097388</v>
      </c>
      <c r="I673" s="43">
        <v>4.9099999999999998E-2</v>
      </c>
      <c r="J673" s="44">
        <v>0</v>
      </c>
      <c r="K673" s="44">
        <v>0</v>
      </c>
      <c r="L673" s="44">
        <v>0</v>
      </c>
      <c r="M673" s="43">
        <v>4.9099999999999998E-2</v>
      </c>
      <c r="N673" s="42">
        <v>0</v>
      </c>
      <c r="O673" s="42">
        <v>0</v>
      </c>
      <c r="P673" s="42">
        <v>5883094922</v>
      </c>
      <c r="Q673" s="43">
        <v>0.6169</v>
      </c>
      <c r="R673" s="43">
        <v>0.60270000000000001</v>
      </c>
      <c r="S673" s="43">
        <v>0.63219999999999998</v>
      </c>
      <c r="T673" s="43">
        <v>0.56889999999999996</v>
      </c>
      <c r="U673" s="43">
        <v>0.60270000000000001</v>
      </c>
    </row>
    <row r="674" spans="1:21" ht="14.1" customHeight="1" x14ac:dyDescent="0.2">
      <c r="A674" s="40">
        <v>164901</v>
      </c>
      <c r="B674" s="40" t="s">
        <v>675</v>
      </c>
      <c r="C674" s="40" t="s">
        <v>1019</v>
      </c>
      <c r="D674" s="41">
        <v>45861.753912</v>
      </c>
      <c r="E674" s="42">
        <v>0</v>
      </c>
      <c r="F674" s="42">
        <v>295118861</v>
      </c>
      <c r="G674" s="42">
        <v>264566188</v>
      </c>
      <c r="H674" s="42">
        <v>281112270</v>
      </c>
      <c r="I674" s="43">
        <v>6.25E-2</v>
      </c>
      <c r="J674" s="44">
        <v>0</v>
      </c>
      <c r="K674" s="44">
        <v>0</v>
      </c>
      <c r="L674" s="44">
        <v>0</v>
      </c>
      <c r="M674" s="43">
        <v>6.25E-2</v>
      </c>
      <c r="N674" s="42">
        <v>0</v>
      </c>
      <c r="O674" s="42">
        <v>0</v>
      </c>
      <c r="P674" s="42">
        <v>313575720</v>
      </c>
      <c r="Q674" s="43">
        <v>0.6351</v>
      </c>
      <c r="R674" s="43">
        <v>0.61260000000000003</v>
      </c>
      <c r="S674" s="43">
        <v>0.63219999999999998</v>
      </c>
      <c r="T674" s="43">
        <v>0.56889999999999996</v>
      </c>
      <c r="U674" s="43">
        <v>0.61260000000000003</v>
      </c>
    </row>
    <row r="675" spans="1:21" ht="14.1" customHeight="1" x14ac:dyDescent="0.2">
      <c r="A675" s="40">
        <v>165901</v>
      </c>
      <c r="B675" s="40" t="s">
        <v>676</v>
      </c>
      <c r="C675" s="40" t="s">
        <v>1019</v>
      </c>
      <c r="D675" s="41">
        <v>45870.515381999998</v>
      </c>
      <c r="E675" s="42">
        <v>1063927298</v>
      </c>
      <c r="F675" s="42">
        <v>51279731589</v>
      </c>
      <c r="G675" s="42">
        <v>50786641158</v>
      </c>
      <c r="H675" s="42">
        <v>55270864537</v>
      </c>
      <c r="I675" s="43">
        <v>8.8300000000000003E-2</v>
      </c>
      <c r="J675" s="44">
        <v>0</v>
      </c>
      <c r="K675" s="44">
        <v>0</v>
      </c>
      <c r="L675" s="44">
        <v>0</v>
      </c>
      <c r="M675" s="43">
        <v>8.8300000000000003E-2</v>
      </c>
      <c r="N675" s="42">
        <v>1113230553</v>
      </c>
      <c r="O675" s="42">
        <v>49303255</v>
      </c>
      <c r="P675" s="42">
        <v>55762855992</v>
      </c>
      <c r="Q675" s="43">
        <v>0.6169</v>
      </c>
      <c r="R675" s="43">
        <v>0.58140000000000003</v>
      </c>
      <c r="S675" s="43">
        <v>0.63219999999999998</v>
      </c>
      <c r="T675" s="43">
        <v>0.56889999999999996</v>
      </c>
      <c r="U675" s="43">
        <v>0.58140000000000003</v>
      </c>
    </row>
    <row r="676" spans="1:21" ht="14.1" customHeight="1" x14ac:dyDescent="0.2">
      <c r="A676" s="40">
        <v>165902</v>
      </c>
      <c r="B676" s="40" t="s">
        <v>677</v>
      </c>
      <c r="C676" s="40" t="s">
        <v>1019</v>
      </c>
      <c r="D676" s="41">
        <v>45867.775011999998</v>
      </c>
      <c r="E676" s="42">
        <v>160037336</v>
      </c>
      <c r="F676" s="42">
        <v>5823933532</v>
      </c>
      <c r="G676" s="42">
        <v>5893827368</v>
      </c>
      <c r="H676" s="42">
        <v>6543253931</v>
      </c>
      <c r="I676" s="43">
        <v>0.11020000000000001</v>
      </c>
      <c r="J676" s="44">
        <v>0</v>
      </c>
      <c r="K676" s="44">
        <v>0</v>
      </c>
      <c r="L676" s="44">
        <v>0</v>
      </c>
      <c r="M676" s="43">
        <v>0.11020000000000001</v>
      </c>
      <c r="N676" s="42">
        <v>171582353</v>
      </c>
      <c r="O676" s="42">
        <v>11545017</v>
      </c>
      <c r="P676" s="42">
        <v>6459569553</v>
      </c>
      <c r="Q676" s="43">
        <v>0.61919999999999997</v>
      </c>
      <c r="R676" s="43">
        <v>0.57220000000000004</v>
      </c>
      <c r="S676" s="43">
        <v>0.63219999999999998</v>
      </c>
      <c r="T676" s="43">
        <v>0.56889999999999996</v>
      </c>
      <c r="U676" s="43">
        <v>0.57220000000000004</v>
      </c>
    </row>
    <row r="677" spans="1:21" ht="14.1" customHeight="1" x14ac:dyDescent="0.2">
      <c r="A677" s="40">
        <v>166901</v>
      </c>
      <c r="B677" s="40" t="s">
        <v>678</v>
      </c>
      <c r="C677" s="40" t="s">
        <v>1019</v>
      </c>
      <c r="D677" s="41">
        <v>45869.769895999998</v>
      </c>
      <c r="E677" s="42">
        <v>0</v>
      </c>
      <c r="F677" s="42">
        <v>616562338</v>
      </c>
      <c r="G677" s="42">
        <v>654792461</v>
      </c>
      <c r="H677" s="42">
        <v>739484499</v>
      </c>
      <c r="I677" s="43">
        <v>0.1293</v>
      </c>
      <c r="J677" s="44">
        <v>0</v>
      </c>
      <c r="K677" s="44">
        <v>0</v>
      </c>
      <c r="L677" s="44">
        <v>0</v>
      </c>
      <c r="M677" s="43">
        <v>0.1293</v>
      </c>
      <c r="N677" s="42">
        <v>0</v>
      </c>
      <c r="O677" s="42">
        <v>0</v>
      </c>
      <c r="P677" s="42">
        <v>696309623</v>
      </c>
      <c r="Q677" s="43">
        <v>0.6169</v>
      </c>
      <c r="R677" s="43">
        <v>0.55989999999999995</v>
      </c>
      <c r="S677" s="43">
        <v>0.63219999999999998</v>
      </c>
      <c r="T677" s="43">
        <v>0.56889999999999996</v>
      </c>
      <c r="U677" s="43">
        <v>0.56889999999999996</v>
      </c>
    </row>
    <row r="678" spans="1:21" ht="14.1" customHeight="1" x14ac:dyDescent="0.2">
      <c r="A678" s="40">
        <v>166902</v>
      </c>
      <c r="B678" s="40" t="s">
        <v>679</v>
      </c>
      <c r="C678" s="40" t="s">
        <v>1019</v>
      </c>
      <c r="D678" s="41">
        <v>45867.810751999998</v>
      </c>
      <c r="E678" s="42">
        <v>0</v>
      </c>
      <c r="F678" s="42">
        <v>265361633</v>
      </c>
      <c r="G678" s="42">
        <v>258994899</v>
      </c>
      <c r="H678" s="42">
        <v>288901946</v>
      </c>
      <c r="I678" s="43">
        <v>0.11550000000000001</v>
      </c>
      <c r="J678" s="44">
        <v>0</v>
      </c>
      <c r="K678" s="44">
        <v>0</v>
      </c>
      <c r="L678" s="44">
        <v>0</v>
      </c>
      <c r="M678" s="43">
        <v>0.11550000000000001</v>
      </c>
      <c r="N678" s="42">
        <v>0</v>
      </c>
      <c r="O678" s="42">
        <v>0</v>
      </c>
      <c r="P678" s="42">
        <v>296003869</v>
      </c>
      <c r="Q678" s="43">
        <v>0.6855</v>
      </c>
      <c r="R678" s="43">
        <v>0.62990000000000002</v>
      </c>
      <c r="S678" s="43">
        <v>0.63219999999999998</v>
      </c>
      <c r="T678" s="43">
        <v>0.56889999999999996</v>
      </c>
      <c r="U678" s="43">
        <v>0.62990000000000002</v>
      </c>
    </row>
    <row r="679" spans="1:21" ht="14.1" customHeight="1" x14ac:dyDescent="0.2">
      <c r="A679" s="40">
        <v>166903</v>
      </c>
      <c r="B679" s="40" t="s">
        <v>680</v>
      </c>
      <c r="C679" s="40" t="s">
        <v>1019</v>
      </c>
      <c r="D679" s="41">
        <v>45866.721168999997</v>
      </c>
      <c r="E679" s="42">
        <v>0</v>
      </c>
      <c r="F679" s="42">
        <v>200822548</v>
      </c>
      <c r="G679" s="42">
        <v>211318302</v>
      </c>
      <c r="H679" s="42">
        <v>223987223</v>
      </c>
      <c r="I679" s="43">
        <v>0.06</v>
      </c>
      <c r="J679" s="44">
        <v>0</v>
      </c>
      <c r="K679" s="44">
        <v>0</v>
      </c>
      <c r="L679" s="44">
        <v>0</v>
      </c>
      <c r="M679" s="43">
        <v>0.06</v>
      </c>
      <c r="N679" s="42">
        <v>0</v>
      </c>
      <c r="O679" s="42">
        <v>0</v>
      </c>
      <c r="P679" s="42">
        <v>212862229</v>
      </c>
      <c r="Q679" s="43">
        <v>0.6169</v>
      </c>
      <c r="R679" s="43">
        <v>0.59650000000000003</v>
      </c>
      <c r="S679" s="43">
        <v>0.63219999999999998</v>
      </c>
      <c r="T679" s="43">
        <v>0.56889999999999996</v>
      </c>
      <c r="U679" s="43">
        <v>0.59650000000000003</v>
      </c>
    </row>
    <row r="680" spans="1:21" ht="14.1" customHeight="1" x14ac:dyDescent="0.2">
      <c r="A680" s="40">
        <v>166904</v>
      </c>
      <c r="B680" s="40" t="s">
        <v>681</v>
      </c>
      <c r="C680" s="40" t="s">
        <v>1019</v>
      </c>
      <c r="D680" s="41">
        <v>45870.480474999997</v>
      </c>
      <c r="E680" s="42">
        <v>0</v>
      </c>
      <c r="F680" s="42">
        <v>804666809</v>
      </c>
      <c r="G680" s="42">
        <v>798822255</v>
      </c>
      <c r="H680" s="42">
        <v>1276000257</v>
      </c>
      <c r="I680" s="43">
        <v>0.59740000000000004</v>
      </c>
      <c r="J680" s="44">
        <v>0</v>
      </c>
      <c r="K680" s="44">
        <v>0</v>
      </c>
      <c r="L680" s="44">
        <v>0</v>
      </c>
      <c r="M680" s="43">
        <v>0.59740000000000004</v>
      </c>
      <c r="N680" s="42">
        <v>0</v>
      </c>
      <c r="O680" s="42">
        <v>0</v>
      </c>
      <c r="P680" s="42">
        <v>1285336067</v>
      </c>
      <c r="Q680" s="43">
        <v>0.6169</v>
      </c>
      <c r="R680" s="43">
        <v>0.39579999999999999</v>
      </c>
      <c r="S680" s="43">
        <v>0.63219999999999998</v>
      </c>
      <c r="T680" s="43">
        <v>0.56889999999999996</v>
      </c>
      <c r="U680" s="43">
        <v>0.56889999999999996</v>
      </c>
    </row>
    <row r="681" spans="1:21" ht="14.1" customHeight="1" x14ac:dyDescent="0.2">
      <c r="A681" s="40">
        <v>166905</v>
      </c>
      <c r="B681" s="40" t="s">
        <v>682</v>
      </c>
      <c r="C681" s="40" t="s">
        <v>1019</v>
      </c>
      <c r="D681" s="41">
        <v>45862.840300999997</v>
      </c>
      <c r="E681" s="42">
        <v>0</v>
      </c>
      <c r="F681" s="42">
        <v>320976686</v>
      </c>
      <c r="G681" s="42">
        <v>351715424</v>
      </c>
      <c r="H681" s="42">
        <v>474476154</v>
      </c>
      <c r="I681" s="43">
        <v>0.34899999999999998</v>
      </c>
      <c r="J681" s="44">
        <v>0</v>
      </c>
      <c r="K681" s="44">
        <v>0</v>
      </c>
      <c r="L681" s="44">
        <v>0</v>
      </c>
      <c r="M681" s="43">
        <v>0.34899999999999998</v>
      </c>
      <c r="N681" s="42">
        <v>0</v>
      </c>
      <c r="O681" s="42">
        <v>0</v>
      </c>
      <c r="P681" s="42">
        <v>433008544</v>
      </c>
      <c r="Q681" s="43">
        <v>0.6169</v>
      </c>
      <c r="R681" s="43">
        <v>0.46870000000000001</v>
      </c>
      <c r="S681" s="43">
        <v>0.63219999999999998</v>
      </c>
      <c r="T681" s="43">
        <v>0.56889999999999996</v>
      </c>
      <c r="U681" s="43">
        <v>0.56889999999999996</v>
      </c>
    </row>
    <row r="682" spans="1:21" ht="14.1" customHeight="1" x14ac:dyDescent="0.2">
      <c r="A682" s="40">
        <v>166907</v>
      </c>
      <c r="B682" s="40" t="s">
        <v>683</v>
      </c>
      <c r="C682" s="40" t="s">
        <v>1019</v>
      </c>
      <c r="D682" s="41">
        <v>45869.680358999998</v>
      </c>
      <c r="E682" s="42">
        <v>0</v>
      </c>
      <c r="F682" s="42">
        <v>102551941</v>
      </c>
      <c r="G682" s="42">
        <v>107721900</v>
      </c>
      <c r="H682" s="42">
        <v>112112829</v>
      </c>
      <c r="I682" s="43">
        <v>4.0800000000000003E-2</v>
      </c>
      <c r="J682" s="44">
        <v>0</v>
      </c>
      <c r="K682" s="44">
        <v>0</v>
      </c>
      <c r="L682" s="44">
        <v>0</v>
      </c>
      <c r="M682" s="43">
        <v>4.0800000000000003E-2</v>
      </c>
      <c r="N682" s="42">
        <v>0</v>
      </c>
      <c r="O682" s="42">
        <v>0</v>
      </c>
      <c r="P682" s="42">
        <v>106732134</v>
      </c>
      <c r="Q682" s="43">
        <v>0.6169</v>
      </c>
      <c r="R682" s="43">
        <v>0.60750000000000004</v>
      </c>
      <c r="S682" s="43">
        <v>0.63219999999999998</v>
      </c>
      <c r="T682" s="43">
        <v>0.56889999999999996</v>
      </c>
      <c r="U682" s="43">
        <v>0.60750000000000004</v>
      </c>
    </row>
    <row r="683" spans="1:21" ht="14.1" customHeight="1" x14ac:dyDescent="0.2">
      <c r="A683" s="40">
        <v>167901</v>
      </c>
      <c r="B683" s="40" t="s">
        <v>684</v>
      </c>
      <c r="C683" s="40" t="s">
        <v>1019</v>
      </c>
      <c r="D683" s="41">
        <v>45866.686065000002</v>
      </c>
      <c r="E683" s="42">
        <v>0</v>
      </c>
      <c r="F683" s="42">
        <v>560021316</v>
      </c>
      <c r="G683" s="42">
        <v>595231153</v>
      </c>
      <c r="H683" s="42">
        <v>549267708</v>
      </c>
      <c r="I683" s="43">
        <v>-7.7200000000000005E-2</v>
      </c>
      <c r="J683" s="44">
        <v>0</v>
      </c>
      <c r="K683" s="44">
        <v>0</v>
      </c>
      <c r="L683" s="44">
        <v>0</v>
      </c>
      <c r="M683" s="43">
        <v>-7.7200000000000005E-2</v>
      </c>
      <c r="N683" s="42">
        <v>0</v>
      </c>
      <c r="O683" s="42">
        <v>0</v>
      </c>
      <c r="P683" s="42">
        <v>516776757</v>
      </c>
      <c r="Q683" s="43">
        <v>0.6169</v>
      </c>
      <c r="R683" s="43">
        <v>0.6169</v>
      </c>
      <c r="S683" s="43">
        <v>0.63219999999999998</v>
      </c>
      <c r="T683" s="43">
        <v>0.56889999999999996</v>
      </c>
      <c r="U683" s="43">
        <v>0.6169</v>
      </c>
    </row>
    <row r="684" spans="1:21" ht="14.1" customHeight="1" x14ac:dyDescent="0.2">
      <c r="A684" s="40">
        <v>167902</v>
      </c>
      <c r="B684" s="40" t="s">
        <v>685</v>
      </c>
      <c r="C684" s="40" t="s">
        <v>1019</v>
      </c>
      <c r="D684" s="41">
        <v>45870.515521000001</v>
      </c>
      <c r="E684" s="42">
        <v>0</v>
      </c>
      <c r="F684" s="42">
        <v>160013495</v>
      </c>
      <c r="G684" s="42">
        <v>160746322</v>
      </c>
      <c r="H684" s="42">
        <v>157140118</v>
      </c>
      <c r="I684" s="43">
        <v>-2.24E-2</v>
      </c>
      <c r="J684" s="44">
        <v>0</v>
      </c>
      <c r="K684" s="44">
        <v>0</v>
      </c>
      <c r="L684" s="44">
        <v>0</v>
      </c>
      <c r="M684" s="43">
        <v>-2.24E-2</v>
      </c>
      <c r="N684" s="42">
        <v>0</v>
      </c>
      <c r="O684" s="42">
        <v>0</v>
      </c>
      <c r="P684" s="42">
        <v>156423731</v>
      </c>
      <c r="Q684" s="43">
        <v>0.6855</v>
      </c>
      <c r="R684" s="43">
        <v>0.6855</v>
      </c>
      <c r="S684" s="43">
        <v>0.63219999999999998</v>
      </c>
      <c r="T684" s="43">
        <v>0.56889999999999996</v>
      </c>
      <c r="U684" s="43">
        <v>0.63219999999999998</v>
      </c>
    </row>
    <row r="685" spans="1:21" ht="14.1" customHeight="1" x14ac:dyDescent="0.2">
      <c r="A685" s="40">
        <v>167904</v>
      </c>
      <c r="B685" s="40" t="s">
        <v>686</v>
      </c>
      <c r="C685" s="40" t="s">
        <v>1019</v>
      </c>
      <c r="D685" s="41">
        <v>45868.761227000003</v>
      </c>
      <c r="E685" s="42">
        <v>0</v>
      </c>
      <c r="F685" s="42">
        <v>79347659</v>
      </c>
      <c r="G685" s="42">
        <v>83210774</v>
      </c>
      <c r="H685" s="42">
        <v>81140100</v>
      </c>
      <c r="I685" s="43">
        <v>-2.4899999999999999E-2</v>
      </c>
      <c r="J685" s="44">
        <v>0</v>
      </c>
      <c r="K685" s="44">
        <v>0</v>
      </c>
      <c r="L685" s="44">
        <v>0</v>
      </c>
      <c r="M685" s="43">
        <v>-2.4899999999999999E-2</v>
      </c>
      <c r="N685" s="42">
        <v>0</v>
      </c>
      <c r="O685" s="42">
        <v>0</v>
      </c>
      <c r="P685" s="42">
        <v>77373117</v>
      </c>
      <c r="Q685" s="43">
        <v>0.63660000000000005</v>
      </c>
      <c r="R685" s="43">
        <v>0.63660000000000005</v>
      </c>
      <c r="S685" s="43">
        <v>0.63219999999999998</v>
      </c>
      <c r="T685" s="43">
        <v>0.56889999999999996</v>
      </c>
      <c r="U685" s="43">
        <v>0.63219999999999998</v>
      </c>
    </row>
    <row r="686" spans="1:21" ht="14.1" customHeight="1" x14ac:dyDescent="0.2">
      <c r="A686" s="40">
        <v>168901</v>
      </c>
      <c r="B686" s="40" t="s">
        <v>687</v>
      </c>
      <c r="C686" s="40" t="s">
        <v>1019</v>
      </c>
      <c r="D686" s="41">
        <v>45867.805381999999</v>
      </c>
      <c r="E686" s="42">
        <v>0</v>
      </c>
      <c r="F686" s="42">
        <v>640364483</v>
      </c>
      <c r="G686" s="42">
        <v>643300057</v>
      </c>
      <c r="H686" s="42">
        <v>678695416</v>
      </c>
      <c r="I686" s="43">
        <v>5.5E-2</v>
      </c>
      <c r="J686" s="44">
        <v>0</v>
      </c>
      <c r="K686" s="44">
        <v>0</v>
      </c>
      <c r="L686" s="44">
        <v>0</v>
      </c>
      <c r="M686" s="43">
        <v>5.5E-2</v>
      </c>
      <c r="N686" s="42">
        <v>0</v>
      </c>
      <c r="O686" s="42">
        <v>0</v>
      </c>
      <c r="P686" s="42">
        <v>675598322</v>
      </c>
      <c r="Q686" s="43">
        <v>0.64839999999999998</v>
      </c>
      <c r="R686" s="43">
        <v>0.62990000000000002</v>
      </c>
      <c r="S686" s="43">
        <v>0.63219999999999998</v>
      </c>
      <c r="T686" s="43">
        <v>0.56889999999999996</v>
      </c>
      <c r="U686" s="43">
        <v>0.62990000000000002</v>
      </c>
    </row>
    <row r="687" spans="1:21" ht="14.1" customHeight="1" x14ac:dyDescent="0.2">
      <c r="A687" s="40">
        <v>168902</v>
      </c>
      <c r="B687" s="40" t="s">
        <v>688</v>
      </c>
      <c r="C687" s="40" t="s">
        <v>1019</v>
      </c>
      <c r="D687" s="41">
        <v>45869.795521</v>
      </c>
      <c r="E687" s="42">
        <v>0</v>
      </c>
      <c r="F687" s="42">
        <v>177313869</v>
      </c>
      <c r="G687" s="42">
        <v>177466936</v>
      </c>
      <c r="H687" s="42">
        <v>173961533</v>
      </c>
      <c r="I687" s="43">
        <v>-1.9800000000000002E-2</v>
      </c>
      <c r="J687" s="44">
        <v>0</v>
      </c>
      <c r="K687" s="44">
        <v>0</v>
      </c>
      <c r="L687" s="44">
        <v>0</v>
      </c>
      <c r="M687" s="43">
        <v>-1.9800000000000002E-2</v>
      </c>
      <c r="N687" s="42">
        <v>0</v>
      </c>
      <c r="O687" s="42">
        <v>0</v>
      </c>
      <c r="P687" s="42">
        <v>173811489</v>
      </c>
      <c r="Q687" s="43">
        <v>0.67620000000000002</v>
      </c>
      <c r="R687" s="43">
        <v>0.67620000000000002</v>
      </c>
      <c r="S687" s="43">
        <v>0.63219999999999998</v>
      </c>
      <c r="T687" s="43">
        <v>0.56889999999999996</v>
      </c>
      <c r="U687" s="43">
        <v>0.63219999999999998</v>
      </c>
    </row>
    <row r="688" spans="1:21" ht="14.1" customHeight="1" x14ac:dyDescent="0.2">
      <c r="A688" s="40">
        <v>168903</v>
      </c>
      <c r="B688" s="40" t="s">
        <v>689</v>
      </c>
      <c r="C688" s="40" t="s">
        <v>1019</v>
      </c>
      <c r="D688" s="41">
        <v>45861.740394</v>
      </c>
      <c r="E688" s="42">
        <v>0</v>
      </c>
      <c r="F688" s="42">
        <v>420694986</v>
      </c>
      <c r="G688" s="42">
        <v>419906346</v>
      </c>
      <c r="H688" s="42">
        <v>361870929</v>
      </c>
      <c r="I688" s="43">
        <v>-0.13819999999999999</v>
      </c>
      <c r="J688" s="44">
        <v>0</v>
      </c>
      <c r="K688" s="44">
        <v>0</v>
      </c>
      <c r="L688" s="44">
        <v>0</v>
      </c>
      <c r="M688" s="43">
        <v>-0.13819999999999999</v>
      </c>
      <c r="N688" s="42">
        <v>0</v>
      </c>
      <c r="O688" s="42">
        <v>0</v>
      </c>
      <c r="P688" s="42">
        <v>362550571</v>
      </c>
      <c r="Q688" s="43">
        <v>0.6169</v>
      </c>
      <c r="R688" s="43">
        <v>0.6169</v>
      </c>
      <c r="S688" s="43">
        <v>0.63219999999999998</v>
      </c>
      <c r="T688" s="43">
        <v>0.56889999999999996</v>
      </c>
      <c r="U688" s="43">
        <v>0.6169</v>
      </c>
    </row>
    <row r="689" spans="1:21" ht="14.1" customHeight="1" x14ac:dyDescent="0.2">
      <c r="A689" s="40">
        <v>169901</v>
      </c>
      <c r="B689" s="40" t="s">
        <v>690</v>
      </c>
      <c r="C689" s="40" t="s">
        <v>1019</v>
      </c>
      <c r="D689" s="41">
        <v>45868.549873000004</v>
      </c>
      <c r="E689" s="42">
        <v>0</v>
      </c>
      <c r="F689" s="42">
        <v>1246339762</v>
      </c>
      <c r="G689" s="42">
        <v>1309676942</v>
      </c>
      <c r="H689" s="42">
        <v>1262043943</v>
      </c>
      <c r="I689" s="43">
        <v>-3.6400000000000002E-2</v>
      </c>
      <c r="J689" s="44">
        <v>0</v>
      </c>
      <c r="K689" s="44">
        <v>0</v>
      </c>
      <c r="L689" s="44">
        <v>0</v>
      </c>
      <c r="M689" s="43">
        <v>-3.6400000000000002E-2</v>
      </c>
      <c r="N689" s="42">
        <v>0</v>
      </c>
      <c r="O689" s="42">
        <v>0</v>
      </c>
      <c r="P689" s="42">
        <v>1201010339</v>
      </c>
      <c r="Q689" s="43">
        <v>0.6169</v>
      </c>
      <c r="R689" s="43">
        <v>0.6169</v>
      </c>
      <c r="S689" s="43">
        <v>0.63219999999999998</v>
      </c>
      <c r="T689" s="43">
        <v>0.56889999999999996</v>
      </c>
      <c r="U689" s="43">
        <v>0.6169</v>
      </c>
    </row>
    <row r="690" spans="1:21" ht="14.1" customHeight="1" x14ac:dyDescent="0.2">
      <c r="A690" s="40">
        <v>169902</v>
      </c>
      <c r="B690" s="40" t="s">
        <v>691</v>
      </c>
      <c r="C690" s="40" t="s">
        <v>1019</v>
      </c>
      <c r="D690" s="41">
        <v>45861.752812999999</v>
      </c>
      <c r="E690" s="42">
        <v>0</v>
      </c>
      <c r="F690" s="42">
        <v>372194951</v>
      </c>
      <c r="G690" s="42">
        <v>415376807</v>
      </c>
      <c r="H690" s="42">
        <v>399015863</v>
      </c>
      <c r="I690" s="43">
        <v>-3.9399999999999998E-2</v>
      </c>
      <c r="J690" s="44">
        <v>0</v>
      </c>
      <c r="K690" s="44">
        <v>0</v>
      </c>
      <c r="L690" s="44">
        <v>0</v>
      </c>
      <c r="M690" s="43">
        <v>-3.9399999999999998E-2</v>
      </c>
      <c r="N690" s="42">
        <v>0</v>
      </c>
      <c r="O690" s="42">
        <v>0</v>
      </c>
      <c r="P690" s="42">
        <v>357534863</v>
      </c>
      <c r="Q690" s="43">
        <v>0.62119999999999997</v>
      </c>
      <c r="R690" s="43">
        <v>0.62119999999999997</v>
      </c>
      <c r="S690" s="43">
        <v>0.63219999999999998</v>
      </c>
      <c r="T690" s="43">
        <v>0.56889999999999996</v>
      </c>
      <c r="U690" s="43">
        <v>0.62119999999999997</v>
      </c>
    </row>
    <row r="691" spans="1:21" ht="14.1" customHeight="1" x14ac:dyDescent="0.2">
      <c r="A691" s="40">
        <v>169906</v>
      </c>
      <c r="B691" s="40" t="s">
        <v>692</v>
      </c>
      <c r="C691" s="40" t="s">
        <v>1019</v>
      </c>
      <c r="D691" s="41">
        <v>45869.790150000001</v>
      </c>
      <c r="E691" s="42">
        <v>0</v>
      </c>
      <c r="F691" s="42">
        <v>175855158</v>
      </c>
      <c r="G691" s="42">
        <v>180843772</v>
      </c>
      <c r="H691" s="42">
        <v>184679616</v>
      </c>
      <c r="I691" s="43">
        <v>2.12E-2</v>
      </c>
      <c r="J691" s="44">
        <v>0</v>
      </c>
      <c r="K691" s="44">
        <v>0</v>
      </c>
      <c r="L691" s="44">
        <v>0</v>
      </c>
      <c r="M691" s="43">
        <v>2.12E-2</v>
      </c>
      <c r="N691" s="42">
        <v>0</v>
      </c>
      <c r="O691" s="42">
        <v>0</v>
      </c>
      <c r="P691" s="42">
        <v>179585189</v>
      </c>
      <c r="Q691" s="43">
        <v>0.67830000000000001</v>
      </c>
      <c r="R691" s="43">
        <v>0.67830000000000001</v>
      </c>
      <c r="S691" s="43">
        <v>0.63219999999999998</v>
      </c>
      <c r="T691" s="43">
        <v>0.56889999999999996</v>
      </c>
      <c r="U691" s="43">
        <v>0.63219999999999998</v>
      </c>
    </row>
    <row r="692" spans="1:21" ht="14.1" customHeight="1" x14ac:dyDescent="0.2">
      <c r="A692" s="40">
        <v>169908</v>
      </c>
      <c r="B692" s="40" t="s">
        <v>693</v>
      </c>
      <c r="C692" s="40" t="s">
        <v>1019</v>
      </c>
      <c r="D692" s="41">
        <v>45860.862314999998</v>
      </c>
      <c r="E692" s="42">
        <v>0</v>
      </c>
      <c r="F692" s="42">
        <v>56122578</v>
      </c>
      <c r="G692" s="42">
        <v>53130988</v>
      </c>
      <c r="H692" s="42">
        <v>55218699</v>
      </c>
      <c r="I692" s="43">
        <v>3.9300000000000002E-2</v>
      </c>
      <c r="J692" s="44">
        <v>0</v>
      </c>
      <c r="K692" s="44">
        <v>0</v>
      </c>
      <c r="L692" s="44">
        <v>0</v>
      </c>
      <c r="M692" s="43">
        <v>3.9300000000000002E-2</v>
      </c>
      <c r="N692" s="42">
        <v>0</v>
      </c>
      <c r="O692" s="42">
        <v>0</v>
      </c>
      <c r="P692" s="42">
        <v>58327840</v>
      </c>
      <c r="Q692" s="43">
        <v>0.6169</v>
      </c>
      <c r="R692" s="43">
        <v>0.60840000000000005</v>
      </c>
      <c r="S692" s="43">
        <v>0.63219999999999998</v>
      </c>
      <c r="T692" s="43">
        <v>0.56889999999999996</v>
      </c>
      <c r="U692" s="43">
        <v>0.60840000000000005</v>
      </c>
    </row>
    <row r="693" spans="1:21" ht="14.1" customHeight="1" x14ac:dyDescent="0.2">
      <c r="A693" s="40">
        <v>169909</v>
      </c>
      <c r="B693" s="40" t="s">
        <v>694</v>
      </c>
      <c r="C693" s="40" t="s">
        <v>1019</v>
      </c>
      <c r="D693" s="41">
        <v>45861.747453999997</v>
      </c>
      <c r="E693" s="42">
        <v>0</v>
      </c>
      <c r="F693" s="42">
        <v>121705652</v>
      </c>
      <c r="G693" s="42">
        <v>117406892</v>
      </c>
      <c r="H693" s="42">
        <v>110563028</v>
      </c>
      <c r="I693" s="43">
        <v>-5.8299999999999998E-2</v>
      </c>
      <c r="J693" s="44">
        <v>0</v>
      </c>
      <c r="K693" s="44">
        <v>0</v>
      </c>
      <c r="L693" s="44">
        <v>0</v>
      </c>
      <c r="M693" s="43">
        <v>-5.8299999999999998E-2</v>
      </c>
      <c r="N693" s="42">
        <v>0</v>
      </c>
      <c r="O693" s="42">
        <v>0</v>
      </c>
      <c r="P693" s="42">
        <v>114611205</v>
      </c>
      <c r="Q693" s="43">
        <v>0.6855</v>
      </c>
      <c r="R693" s="43">
        <v>0.6855</v>
      </c>
      <c r="S693" s="43">
        <v>0.63219999999999998</v>
      </c>
      <c r="T693" s="43">
        <v>0.56889999999999996</v>
      </c>
      <c r="U693" s="43">
        <v>0.63219999999999998</v>
      </c>
    </row>
    <row r="694" spans="1:21" ht="14.1" customHeight="1" x14ac:dyDescent="0.2">
      <c r="A694" s="40">
        <v>169910</v>
      </c>
      <c r="B694" s="40" t="s">
        <v>695</v>
      </c>
      <c r="C694" s="40" t="s">
        <v>1019</v>
      </c>
      <c r="D694" s="41">
        <v>45869.757847000001</v>
      </c>
      <c r="E694" s="42">
        <v>0</v>
      </c>
      <c r="F694" s="42">
        <v>168905374</v>
      </c>
      <c r="G694" s="42">
        <v>163319073</v>
      </c>
      <c r="H694" s="42">
        <v>180000217</v>
      </c>
      <c r="I694" s="43">
        <v>0.1021</v>
      </c>
      <c r="J694" s="44">
        <v>0</v>
      </c>
      <c r="K694" s="44">
        <v>0</v>
      </c>
      <c r="L694" s="44">
        <v>0</v>
      </c>
      <c r="M694" s="43">
        <v>0.1021</v>
      </c>
      <c r="N694" s="42">
        <v>0</v>
      </c>
      <c r="O694" s="42">
        <v>0</v>
      </c>
      <c r="P694" s="42">
        <v>186157094</v>
      </c>
      <c r="Q694" s="43">
        <v>0.6855</v>
      </c>
      <c r="R694" s="43">
        <v>0.63749999999999996</v>
      </c>
      <c r="S694" s="43">
        <v>0.63219999999999998</v>
      </c>
      <c r="T694" s="43">
        <v>0.56889999999999996</v>
      </c>
      <c r="U694" s="43">
        <v>0.63219999999999998</v>
      </c>
    </row>
    <row r="695" spans="1:21" ht="14.1" customHeight="1" x14ac:dyDescent="0.2">
      <c r="A695" s="40">
        <v>169911</v>
      </c>
      <c r="B695" s="40" t="s">
        <v>696</v>
      </c>
      <c r="C695" s="40" t="s">
        <v>1019</v>
      </c>
      <c r="D695" s="41">
        <v>45866.742465000003</v>
      </c>
      <c r="E695" s="42">
        <v>0</v>
      </c>
      <c r="F695" s="42">
        <v>239851214</v>
      </c>
      <c r="G695" s="42">
        <v>253243159</v>
      </c>
      <c r="H695" s="42">
        <v>235853813</v>
      </c>
      <c r="I695" s="43">
        <v>-6.8699999999999997E-2</v>
      </c>
      <c r="J695" s="44">
        <v>0</v>
      </c>
      <c r="K695" s="44">
        <v>0</v>
      </c>
      <c r="L695" s="44">
        <v>0</v>
      </c>
      <c r="M695" s="43">
        <v>-6.8699999999999997E-2</v>
      </c>
      <c r="N695" s="42">
        <v>0</v>
      </c>
      <c r="O695" s="42">
        <v>0</v>
      </c>
      <c r="P695" s="42">
        <v>223381447</v>
      </c>
      <c r="Q695" s="43">
        <v>0.6855</v>
      </c>
      <c r="R695" s="43">
        <v>0.6855</v>
      </c>
      <c r="S695" s="43">
        <v>0.63219999999999998</v>
      </c>
      <c r="T695" s="43">
        <v>0.56889999999999996</v>
      </c>
      <c r="U695" s="43">
        <v>0.63219999999999998</v>
      </c>
    </row>
    <row r="696" spans="1:21" ht="14.1" customHeight="1" x14ac:dyDescent="0.2">
      <c r="A696" s="40">
        <v>170902</v>
      </c>
      <c r="B696" s="40" t="s">
        <v>697</v>
      </c>
      <c r="C696" s="40" t="s">
        <v>1019</v>
      </c>
      <c r="D696" s="41">
        <v>45866.713148000003</v>
      </c>
      <c r="E696" s="42">
        <v>0</v>
      </c>
      <c r="F696" s="42">
        <v>55076552393</v>
      </c>
      <c r="G696" s="42">
        <v>58579236474</v>
      </c>
      <c r="H696" s="42">
        <v>58632104209</v>
      </c>
      <c r="I696" s="43">
        <v>8.9999999999999998E-4</v>
      </c>
      <c r="J696" s="44">
        <v>0</v>
      </c>
      <c r="K696" s="44">
        <v>0</v>
      </c>
      <c r="L696" s="44">
        <v>0</v>
      </c>
      <c r="M696" s="43">
        <v>8.9999999999999998E-4</v>
      </c>
      <c r="N696" s="42">
        <v>0</v>
      </c>
      <c r="O696" s="42">
        <v>0</v>
      </c>
      <c r="P696" s="42">
        <v>55126258957</v>
      </c>
      <c r="Q696" s="43">
        <v>0.61960000000000004</v>
      </c>
      <c r="R696" s="43">
        <v>0.61960000000000004</v>
      </c>
      <c r="S696" s="43">
        <v>0.63219999999999998</v>
      </c>
      <c r="T696" s="43">
        <v>0.56889999999999996</v>
      </c>
      <c r="U696" s="43">
        <v>0.61960000000000004</v>
      </c>
    </row>
    <row r="697" spans="1:21" ht="14.1" customHeight="1" x14ac:dyDescent="0.2">
      <c r="A697" s="40">
        <v>170903</v>
      </c>
      <c r="B697" s="40" t="s">
        <v>698</v>
      </c>
      <c r="C697" s="40" t="s">
        <v>1019</v>
      </c>
      <c r="D697" s="41">
        <v>45869.799189999998</v>
      </c>
      <c r="E697" s="42">
        <v>0</v>
      </c>
      <c r="F697" s="42">
        <v>9188179853</v>
      </c>
      <c r="G697" s="42">
        <v>10447384801</v>
      </c>
      <c r="H697" s="42">
        <v>10339533934</v>
      </c>
      <c r="I697" s="43">
        <v>-1.03E-2</v>
      </c>
      <c r="J697" s="44">
        <v>0</v>
      </c>
      <c r="K697" s="44">
        <v>0</v>
      </c>
      <c r="L697" s="44">
        <v>0</v>
      </c>
      <c r="M697" s="43">
        <v>-1.03E-2</v>
      </c>
      <c r="N697" s="42">
        <v>0</v>
      </c>
      <c r="O697" s="42">
        <v>0</v>
      </c>
      <c r="P697" s="42">
        <v>9093328062</v>
      </c>
      <c r="Q697" s="43">
        <v>0.6169</v>
      </c>
      <c r="R697" s="43">
        <v>0.6169</v>
      </c>
      <c r="S697" s="43">
        <v>0.63219999999999998</v>
      </c>
      <c r="T697" s="43">
        <v>0.56889999999999996</v>
      </c>
      <c r="U697" s="43">
        <v>0.6169</v>
      </c>
    </row>
    <row r="698" spans="1:21" ht="14.1" customHeight="1" x14ac:dyDescent="0.2">
      <c r="A698" s="40">
        <v>170904</v>
      </c>
      <c r="B698" s="40" t="s">
        <v>699</v>
      </c>
      <c r="C698" s="40" t="s">
        <v>1019</v>
      </c>
      <c r="D698" s="41">
        <v>45870.340162</v>
      </c>
      <c r="E698" s="42">
        <v>0</v>
      </c>
      <c r="F698" s="42">
        <v>7170661085</v>
      </c>
      <c r="G698" s="42">
        <v>7446730827</v>
      </c>
      <c r="H698" s="42">
        <v>7550917614</v>
      </c>
      <c r="I698" s="43">
        <v>1.4E-2</v>
      </c>
      <c r="J698" s="44">
        <v>0</v>
      </c>
      <c r="K698" s="44">
        <v>0</v>
      </c>
      <c r="L698" s="44">
        <v>0</v>
      </c>
      <c r="M698" s="43">
        <v>1.4E-2</v>
      </c>
      <c r="N698" s="42">
        <v>0</v>
      </c>
      <c r="O698" s="42">
        <v>0</v>
      </c>
      <c r="P698" s="42">
        <v>7270985396</v>
      </c>
      <c r="Q698" s="43">
        <v>0.6169</v>
      </c>
      <c r="R698" s="43">
        <v>0.6169</v>
      </c>
      <c r="S698" s="43">
        <v>0.63219999999999998</v>
      </c>
      <c r="T698" s="43">
        <v>0.56889999999999996</v>
      </c>
      <c r="U698" s="43">
        <v>0.6169</v>
      </c>
    </row>
    <row r="699" spans="1:21" ht="14.1" customHeight="1" x14ac:dyDescent="0.2">
      <c r="A699" s="40">
        <v>170906</v>
      </c>
      <c r="B699" s="40" t="s">
        <v>700</v>
      </c>
      <c r="C699" s="40" t="s">
        <v>1019</v>
      </c>
      <c r="D699" s="41">
        <v>45868.561667000002</v>
      </c>
      <c r="E699" s="42">
        <v>0</v>
      </c>
      <c r="F699" s="42">
        <v>11820618742</v>
      </c>
      <c r="G699" s="42">
        <v>12673747502</v>
      </c>
      <c r="H699" s="42">
        <v>13013897018</v>
      </c>
      <c r="I699" s="43">
        <v>2.6800000000000001E-2</v>
      </c>
      <c r="J699" s="44">
        <v>0</v>
      </c>
      <c r="K699" s="44">
        <v>0</v>
      </c>
      <c r="L699" s="44">
        <v>0</v>
      </c>
      <c r="M699" s="43">
        <v>2.6800000000000001E-2</v>
      </c>
      <c r="N699" s="42">
        <v>0</v>
      </c>
      <c r="O699" s="42">
        <v>0</v>
      </c>
      <c r="P699" s="42">
        <v>12137871216</v>
      </c>
      <c r="Q699" s="43">
        <v>0.6169</v>
      </c>
      <c r="R699" s="43">
        <v>0.61570000000000003</v>
      </c>
      <c r="S699" s="43">
        <v>0.63219999999999998</v>
      </c>
      <c r="T699" s="43">
        <v>0.56889999999999996</v>
      </c>
      <c r="U699" s="43">
        <v>0.61570000000000003</v>
      </c>
    </row>
    <row r="700" spans="1:21" ht="14.1" customHeight="1" x14ac:dyDescent="0.2">
      <c r="A700" s="40">
        <v>170907</v>
      </c>
      <c r="B700" s="40" t="s">
        <v>701</v>
      </c>
      <c r="C700" s="40" t="s">
        <v>1019</v>
      </c>
      <c r="D700" s="41">
        <v>45869.810231000003</v>
      </c>
      <c r="E700" s="42">
        <v>0</v>
      </c>
      <c r="F700" s="42">
        <v>1857797064</v>
      </c>
      <c r="G700" s="42">
        <v>1788436844</v>
      </c>
      <c r="H700" s="42">
        <v>1794137755</v>
      </c>
      <c r="I700" s="43">
        <v>3.2000000000000002E-3</v>
      </c>
      <c r="J700" s="44">
        <v>0</v>
      </c>
      <c r="K700" s="44">
        <v>0</v>
      </c>
      <c r="L700" s="44">
        <v>0</v>
      </c>
      <c r="M700" s="43">
        <v>3.2000000000000002E-3</v>
      </c>
      <c r="N700" s="42">
        <v>0</v>
      </c>
      <c r="O700" s="42">
        <v>0</v>
      </c>
      <c r="P700" s="42">
        <v>1863719071</v>
      </c>
      <c r="Q700" s="43">
        <v>0.6169</v>
      </c>
      <c r="R700" s="43">
        <v>0.6169</v>
      </c>
      <c r="S700" s="43">
        <v>0.63219999999999998</v>
      </c>
      <c r="T700" s="43">
        <v>0.56889999999999996</v>
      </c>
      <c r="U700" s="43">
        <v>0.6169</v>
      </c>
    </row>
    <row r="701" spans="1:21" ht="14.1" customHeight="1" x14ac:dyDescent="0.2">
      <c r="A701" s="40">
        <v>170908</v>
      </c>
      <c r="B701" s="40" t="s">
        <v>702</v>
      </c>
      <c r="C701" s="40" t="s">
        <v>1019</v>
      </c>
      <c r="D701" s="41">
        <v>45867.817014</v>
      </c>
      <c r="E701" s="42">
        <v>0</v>
      </c>
      <c r="F701" s="42">
        <v>8449329750</v>
      </c>
      <c r="G701" s="42">
        <v>8749774994</v>
      </c>
      <c r="H701" s="42">
        <v>8433813895</v>
      </c>
      <c r="I701" s="43">
        <v>-3.61E-2</v>
      </c>
      <c r="J701" s="44">
        <v>0</v>
      </c>
      <c r="K701" s="44">
        <v>0</v>
      </c>
      <c r="L701" s="44">
        <v>0</v>
      </c>
      <c r="M701" s="43">
        <v>-3.61E-2</v>
      </c>
      <c r="N701" s="42">
        <v>0</v>
      </c>
      <c r="O701" s="42">
        <v>0</v>
      </c>
      <c r="P701" s="42">
        <v>8144217960</v>
      </c>
      <c r="Q701" s="43">
        <v>0.6169</v>
      </c>
      <c r="R701" s="43">
        <v>0.6169</v>
      </c>
      <c r="S701" s="43">
        <v>0.63219999999999998</v>
      </c>
      <c r="T701" s="43">
        <v>0.56889999999999996</v>
      </c>
      <c r="U701" s="43">
        <v>0.6169</v>
      </c>
    </row>
    <row r="702" spans="1:21" ht="14.1" customHeight="1" x14ac:dyDescent="0.2">
      <c r="A702" s="40">
        <v>171901</v>
      </c>
      <c r="B702" s="40" t="s">
        <v>703</v>
      </c>
      <c r="C702" s="40" t="s">
        <v>1019</v>
      </c>
      <c r="D702" s="41">
        <v>45869.753889</v>
      </c>
      <c r="E702" s="42">
        <v>27504104</v>
      </c>
      <c r="F702" s="42">
        <v>2416108729</v>
      </c>
      <c r="G702" s="42">
        <v>2447249509</v>
      </c>
      <c r="H702" s="42">
        <v>2344357338</v>
      </c>
      <c r="I702" s="43">
        <v>-4.2000000000000003E-2</v>
      </c>
      <c r="J702" s="44">
        <v>0</v>
      </c>
      <c r="K702" s="44">
        <v>0</v>
      </c>
      <c r="L702" s="44">
        <v>0</v>
      </c>
      <c r="M702" s="43">
        <v>-4.2000000000000003E-2</v>
      </c>
      <c r="N702" s="42">
        <v>23715886</v>
      </c>
      <c r="O702" s="42">
        <v>-3788218</v>
      </c>
      <c r="P702" s="42">
        <v>2311894006</v>
      </c>
      <c r="Q702" s="43">
        <v>0.65569999999999995</v>
      </c>
      <c r="R702" s="43">
        <v>0.65569999999999995</v>
      </c>
      <c r="S702" s="43">
        <v>0.63219999999999998</v>
      </c>
      <c r="T702" s="43">
        <v>0.56889999999999996</v>
      </c>
      <c r="U702" s="43">
        <v>0.63219999999999998</v>
      </c>
    </row>
    <row r="703" spans="1:21" ht="14.1" customHeight="1" x14ac:dyDescent="0.2">
      <c r="A703" s="40">
        <v>171902</v>
      </c>
      <c r="B703" s="40" t="s">
        <v>704</v>
      </c>
      <c r="C703" s="40" t="s">
        <v>1019</v>
      </c>
      <c r="D703" s="41">
        <v>45863.570220000001</v>
      </c>
      <c r="E703" s="42">
        <v>0</v>
      </c>
      <c r="F703" s="42">
        <v>298600567</v>
      </c>
      <c r="G703" s="42">
        <v>301916338</v>
      </c>
      <c r="H703" s="42">
        <v>291708032</v>
      </c>
      <c r="I703" s="43">
        <v>-3.3799999999999997E-2</v>
      </c>
      <c r="J703" s="44">
        <v>0</v>
      </c>
      <c r="K703" s="44">
        <v>0</v>
      </c>
      <c r="L703" s="44">
        <v>0</v>
      </c>
      <c r="M703" s="43">
        <v>-3.3799999999999997E-2</v>
      </c>
      <c r="N703" s="42">
        <v>0</v>
      </c>
      <c r="O703" s="42">
        <v>0</v>
      </c>
      <c r="P703" s="42">
        <v>288504373</v>
      </c>
      <c r="Q703" s="43">
        <v>0.61919999999999997</v>
      </c>
      <c r="R703" s="43">
        <v>0.61919999999999997</v>
      </c>
      <c r="S703" s="43">
        <v>0.63219999999999998</v>
      </c>
      <c r="T703" s="43">
        <v>0.56889999999999996</v>
      </c>
      <c r="U703" s="43">
        <v>0.61919999999999997</v>
      </c>
    </row>
    <row r="704" spans="1:21" ht="14.1" customHeight="1" x14ac:dyDescent="0.2">
      <c r="A704" s="40">
        <v>172902</v>
      </c>
      <c r="B704" s="40" t="s">
        <v>705</v>
      </c>
      <c r="C704" s="40" t="s">
        <v>1019</v>
      </c>
      <c r="D704" s="41">
        <v>45866.639896000001</v>
      </c>
      <c r="E704" s="42">
        <v>0</v>
      </c>
      <c r="F704" s="42">
        <v>790539743</v>
      </c>
      <c r="G704" s="42">
        <v>818548254</v>
      </c>
      <c r="H704" s="42">
        <v>740259731</v>
      </c>
      <c r="I704" s="43">
        <v>-9.5600000000000004E-2</v>
      </c>
      <c r="J704" s="44">
        <v>0</v>
      </c>
      <c r="K704" s="44">
        <v>0</v>
      </c>
      <c r="L704" s="44">
        <v>0</v>
      </c>
      <c r="M704" s="43">
        <v>-9.5600000000000004E-2</v>
      </c>
      <c r="N704" s="42">
        <v>0</v>
      </c>
      <c r="O704" s="42">
        <v>0</v>
      </c>
      <c r="P704" s="42">
        <v>714930042</v>
      </c>
      <c r="Q704" s="43">
        <v>0.68140000000000001</v>
      </c>
      <c r="R704" s="43">
        <v>0.68140000000000001</v>
      </c>
      <c r="S704" s="43">
        <v>0.63219999999999998</v>
      </c>
      <c r="T704" s="43">
        <v>0.56889999999999996</v>
      </c>
      <c r="U704" s="43">
        <v>0.63219999999999998</v>
      </c>
    </row>
    <row r="705" spans="1:21" ht="14.1" customHeight="1" x14ac:dyDescent="0.2">
      <c r="A705" s="40">
        <v>172905</v>
      </c>
      <c r="B705" s="40" t="s">
        <v>706</v>
      </c>
      <c r="C705" s="40" t="s">
        <v>1019</v>
      </c>
      <c r="D705" s="41">
        <v>45862.821608999999</v>
      </c>
      <c r="E705" s="42">
        <v>0</v>
      </c>
      <c r="F705" s="42">
        <v>355997517</v>
      </c>
      <c r="G705" s="42">
        <v>378635507</v>
      </c>
      <c r="H705" s="42">
        <v>381734421</v>
      </c>
      <c r="I705" s="43">
        <v>8.2000000000000007E-3</v>
      </c>
      <c r="J705" s="44">
        <v>0</v>
      </c>
      <c r="K705" s="44">
        <v>0</v>
      </c>
      <c r="L705" s="44">
        <v>0</v>
      </c>
      <c r="M705" s="43">
        <v>8.2000000000000007E-3</v>
      </c>
      <c r="N705" s="42">
        <v>0</v>
      </c>
      <c r="O705" s="42">
        <v>0</v>
      </c>
      <c r="P705" s="42">
        <v>358911152</v>
      </c>
      <c r="Q705" s="43">
        <v>0.65539999999999998</v>
      </c>
      <c r="R705" s="43">
        <v>0.65539999999999998</v>
      </c>
      <c r="S705" s="43">
        <v>0.63219999999999998</v>
      </c>
      <c r="T705" s="43">
        <v>0.56889999999999996</v>
      </c>
      <c r="U705" s="43">
        <v>0.63219999999999998</v>
      </c>
    </row>
    <row r="706" spans="1:21" ht="14.1" customHeight="1" x14ac:dyDescent="0.2">
      <c r="A706" s="40">
        <v>173901</v>
      </c>
      <c r="B706" s="40" t="s">
        <v>707</v>
      </c>
      <c r="C706" s="40" t="s">
        <v>1019</v>
      </c>
      <c r="D706" s="41">
        <v>45868.380289000001</v>
      </c>
      <c r="E706" s="42">
        <v>0</v>
      </c>
      <c r="F706" s="42">
        <v>133437576</v>
      </c>
      <c r="G706" s="42">
        <v>115720873</v>
      </c>
      <c r="H706" s="42">
        <v>186709622</v>
      </c>
      <c r="I706" s="43">
        <v>0.61339999999999995</v>
      </c>
      <c r="J706" s="44">
        <v>0</v>
      </c>
      <c r="K706" s="44">
        <v>0</v>
      </c>
      <c r="L706" s="44">
        <v>0</v>
      </c>
      <c r="M706" s="43">
        <v>0.61339999999999995</v>
      </c>
      <c r="N706" s="42">
        <v>0</v>
      </c>
      <c r="O706" s="42">
        <v>0</v>
      </c>
      <c r="P706" s="42">
        <v>215294603</v>
      </c>
      <c r="Q706" s="43">
        <v>0.6855</v>
      </c>
      <c r="R706" s="43">
        <v>0.43540000000000001</v>
      </c>
      <c r="S706" s="43">
        <v>0.63219999999999998</v>
      </c>
      <c r="T706" s="43">
        <v>0.56889999999999996</v>
      </c>
      <c r="U706" s="43">
        <v>0.56889999999999996</v>
      </c>
    </row>
    <row r="707" spans="1:21" ht="14.1" customHeight="1" x14ac:dyDescent="0.2">
      <c r="A707" s="40">
        <v>174901</v>
      </c>
      <c r="B707" s="40" t="s">
        <v>708</v>
      </c>
      <c r="C707" s="40" t="s">
        <v>1019</v>
      </c>
      <c r="D707" s="41">
        <v>45869.641411999997</v>
      </c>
      <c r="E707" s="42">
        <v>7959816</v>
      </c>
      <c r="F707" s="42">
        <v>385875588</v>
      </c>
      <c r="G707" s="42">
        <v>383414402</v>
      </c>
      <c r="H707" s="42">
        <v>482791435</v>
      </c>
      <c r="I707" s="43">
        <v>0.25919999999999999</v>
      </c>
      <c r="J707" s="44">
        <v>0</v>
      </c>
      <c r="K707" s="44">
        <v>0</v>
      </c>
      <c r="L707" s="44">
        <v>0</v>
      </c>
      <c r="M707" s="43">
        <v>0.25919999999999999</v>
      </c>
      <c r="N707" s="42">
        <v>9566611</v>
      </c>
      <c r="O707" s="42">
        <v>1606795</v>
      </c>
      <c r="P707" s="42">
        <v>485434228</v>
      </c>
      <c r="Q707" s="43">
        <v>0.61919999999999997</v>
      </c>
      <c r="R707" s="43">
        <v>0.50449999999999995</v>
      </c>
      <c r="S707" s="43">
        <v>0.63219999999999998</v>
      </c>
      <c r="T707" s="43">
        <v>0.56889999999999996</v>
      </c>
      <c r="U707" s="43">
        <v>0.56889999999999996</v>
      </c>
    </row>
    <row r="708" spans="1:21" ht="14.1" customHeight="1" x14ac:dyDescent="0.2">
      <c r="A708" s="40">
        <v>174902</v>
      </c>
      <c r="B708" s="40" t="s">
        <v>709</v>
      </c>
      <c r="C708" s="40" t="s">
        <v>1019</v>
      </c>
      <c r="D708" s="41">
        <v>45867.564907</v>
      </c>
      <c r="E708" s="42">
        <v>16391656</v>
      </c>
      <c r="F708" s="42">
        <v>198194281</v>
      </c>
      <c r="G708" s="42">
        <v>193491689</v>
      </c>
      <c r="H708" s="42">
        <v>188542063</v>
      </c>
      <c r="I708" s="43">
        <v>-2.5600000000000001E-2</v>
      </c>
      <c r="J708" s="44">
        <v>0</v>
      </c>
      <c r="K708" s="44">
        <v>0</v>
      </c>
      <c r="L708" s="44">
        <v>0</v>
      </c>
      <c r="M708" s="43">
        <v>-2.5600000000000001E-2</v>
      </c>
      <c r="N708" s="42">
        <v>11917835</v>
      </c>
      <c r="O708" s="42">
        <v>-4473821</v>
      </c>
      <c r="P708" s="42">
        <v>189069847</v>
      </c>
      <c r="Q708" s="43">
        <v>0.63239999999999996</v>
      </c>
      <c r="R708" s="43">
        <v>0.63239999999999996</v>
      </c>
      <c r="S708" s="43">
        <v>0.63219999999999998</v>
      </c>
      <c r="T708" s="43">
        <v>0.56889999999999996</v>
      </c>
      <c r="U708" s="43">
        <v>0.63219999999999998</v>
      </c>
    </row>
    <row r="709" spans="1:21" ht="14.1" customHeight="1" x14ac:dyDescent="0.2">
      <c r="A709" s="40">
        <v>174903</v>
      </c>
      <c r="B709" s="40" t="s">
        <v>710</v>
      </c>
      <c r="C709" s="40" t="s">
        <v>1019</v>
      </c>
      <c r="D709" s="41">
        <v>45867.567292</v>
      </c>
      <c r="E709" s="42">
        <v>18698794</v>
      </c>
      <c r="F709" s="42">
        <v>201641754</v>
      </c>
      <c r="G709" s="42">
        <v>193970541</v>
      </c>
      <c r="H709" s="42">
        <v>186109892</v>
      </c>
      <c r="I709" s="43">
        <v>-4.0500000000000001E-2</v>
      </c>
      <c r="J709" s="44">
        <v>0</v>
      </c>
      <c r="K709" s="44">
        <v>0</v>
      </c>
      <c r="L709" s="44">
        <v>0</v>
      </c>
      <c r="M709" s="43">
        <v>-4.0500000000000001E-2</v>
      </c>
      <c r="N709" s="42">
        <v>13939728</v>
      </c>
      <c r="O709" s="42">
        <v>-4759066</v>
      </c>
      <c r="P709" s="42">
        <v>189468931</v>
      </c>
      <c r="Q709" s="43">
        <v>0.6169</v>
      </c>
      <c r="R709" s="43">
        <v>0.6169</v>
      </c>
      <c r="S709" s="43">
        <v>0.63219999999999998</v>
      </c>
      <c r="T709" s="43">
        <v>0.56889999999999996</v>
      </c>
      <c r="U709" s="43">
        <v>0.6169</v>
      </c>
    </row>
    <row r="710" spans="1:21" ht="14.1" customHeight="1" x14ac:dyDescent="0.2">
      <c r="A710" s="40">
        <v>174904</v>
      </c>
      <c r="B710" s="40" t="s">
        <v>711</v>
      </c>
      <c r="C710" s="40" t="s">
        <v>1019</v>
      </c>
      <c r="D710" s="41">
        <v>45867.774618000003</v>
      </c>
      <c r="E710" s="42">
        <v>330114116</v>
      </c>
      <c r="F710" s="42">
        <v>2893950242</v>
      </c>
      <c r="G710" s="42">
        <v>2877249697</v>
      </c>
      <c r="H710" s="42">
        <v>2741651846</v>
      </c>
      <c r="I710" s="43">
        <v>-4.7100000000000003E-2</v>
      </c>
      <c r="J710" s="44">
        <v>0</v>
      </c>
      <c r="K710" s="44">
        <v>0</v>
      </c>
      <c r="L710" s="44">
        <v>0</v>
      </c>
      <c r="M710" s="43">
        <v>-4.7100000000000003E-2</v>
      </c>
      <c r="N710" s="42">
        <v>283037671</v>
      </c>
      <c r="O710" s="42">
        <v>-47076445</v>
      </c>
      <c r="P710" s="42">
        <v>2726046373</v>
      </c>
      <c r="Q710" s="43">
        <v>0.6169</v>
      </c>
      <c r="R710" s="43">
        <v>0.6169</v>
      </c>
      <c r="S710" s="43">
        <v>0.63219999999999998</v>
      </c>
      <c r="T710" s="43">
        <v>0.56889999999999996</v>
      </c>
      <c r="U710" s="43">
        <v>0.6169</v>
      </c>
    </row>
    <row r="711" spans="1:21" ht="14.1" customHeight="1" x14ac:dyDescent="0.2">
      <c r="A711" s="40">
        <v>174906</v>
      </c>
      <c r="B711" s="40" t="s">
        <v>712</v>
      </c>
      <c r="C711" s="40" t="s">
        <v>1019</v>
      </c>
      <c r="D711" s="41">
        <v>45869.764919000001</v>
      </c>
      <c r="E711" s="42">
        <v>27823698</v>
      </c>
      <c r="F711" s="42">
        <v>334384425</v>
      </c>
      <c r="G711" s="42">
        <v>327026777</v>
      </c>
      <c r="H711" s="42">
        <v>317284583</v>
      </c>
      <c r="I711" s="43">
        <v>-2.98E-2</v>
      </c>
      <c r="J711" s="44">
        <v>0</v>
      </c>
      <c r="K711" s="44">
        <v>0</v>
      </c>
      <c r="L711" s="44">
        <v>0</v>
      </c>
      <c r="M711" s="43">
        <v>-2.98E-2</v>
      </c>
      <c r="N711" s="42">
        <v>25181504</v>
      </c>
      <c r="O711" s="42">
        <v>-2642194</v>
      </c>
      <c r="P711" s="42">
        <v>322609725</v>
      </c>
      <c r="Q711" s="43">
        <v>0.64029999999999998</v>
      </c>
      <c r="R711" s="43">
        <v>0.64029999999999998</v>
      </c>
      <c r="S711" s="43">
        <v>0.63219999999999998</v>
      </c>
      <c r="T711" s="43">
        <v>0.56889999999999996</v>
      </c>
      <c r="U711" s="43">
        <v>0.63219999999999998</v>
      </c>
    </row>
    <row r="712" spans="1:21" ht="14.1" customHeight="1" x14ac:dyDescent="0.2">
      <c r="A712" s="40">
        <v>174908</v>
      </c>
      <c r="B712" s="40" t="s">
        <v>713</v>
      </c>
      <c r="C712" s="40" t="s">
        <v>1019</v>
      </c>
      <c r="D712" s="41">
        <v>45867.564316999997</v>
      </c>
      <c r="E712" s="42">
        <v>35354908</v>
      </c>
      <c r="F712" s="42">
        <v>208225154</v>
      </c>
      <c r="G712" s="42">
        <v>191119257</v>
      </c>
      <c r="H712" s="42">
        <v>189054927</v>
      </c>
      <c r="I712" s="43">
        <v>-1.0800000000000001E-2</v>
      </c>
      <c r="J712" s="44">
        <v>0</v>
      </c>
      <c r="K712" s="44">
        <v>0</v>
      </c>
      <c r="L712" s="44">
        <v>0</v>
      </c>
      <c r="M712" s="43">
        <v>-1.0800000000000001E-2</v>
      </c>
      <c r="N712" s="42">
        <v>34891598</v>
      </c>
      <c r="O712" s="42">
        <v>-463310</v>
      </c>
      <c r="P712" s="42">
        <v>205894626</v>
      </c>
      <c r="Q712" s="43">
        <v>0.6169</v>
      </c>
      <c r="R712" s="43">
        <v>0.6169</v>
      </c>
      <c r="S712" s="43">
        <v>0.63219999999999998</v>
      </c>
      <c r="T712" s="43">
        <v>0.56889999999999996</v>
      </c>
      <c r="U712" s="43">
        <v>0.6169</v>
      </c>
    </row>
    <row r="713" spans="1:21" ht="14.1" customHeight="1" x14ac:dyDescent="0.2">
      <c r="A713" s="40">
        <v>174909</v>
      </c>
      <c r="B713" s="40" t="s">
        <v>714</v>
      </c>
      <c r="C713" s="40" t="s">
        <v>1019</v>
      </c>
      <c r="D713" s="41">
        <v>45868.483993000002</v>
      </c>
      <c r="E713" s="42">
        <v>10665714</v>
      </c>
      <c r="F713" s="42">
        <v>118622655</v>
      </c>
      <c r="G713" s="42">
        <v>116461309</v>
      </c>
      <c r="H713" s="42">
        <v>187386158</v>
      </c>
      <c r="I713" s="43">
        <v>0.60899999999999999</v>
      </c>
      <c r="J713" s="44">
        <v>0</v>
      </c>
      <c r="K713" s="44">
        <v>0</v>
      </c>
      <c r="L713" s="44">
        <v>0</v>
      </c>
      <c r="M713" s="43">
        <v>0.60899999999999999</v>
      </c>
      <c r="N713" s="42">
        <v>9294985</v>
      </c>
      <c r="O713" s="42">
        <v>-1370729</v>
      </c>
      <c r="P713" s="42">
        <v>182997621</v>
      </c>
      <c r="Q713" s="43">
        <v>0.64610000000000001</v>
      </c>
      <c r="R713" s="43">
        <v>0.42920000000000003</v>
      </c>
      <c r="S713" s="43">
        <v>0.63219999999999998</v>
      </c>
      <c r="T713" s="43">
        <v>0.56889999999999996</v>
      </c>
      <c r="U713" s="43">
        <v>0.56889999999999996</v>
      </c>
    </row>
    <row r="714" spans="1:21" ht="14.1" customHeight="1" x14ac:dyDescent="0.2">
      <c r="A714" s="40">
        <v>174911</v>
      </c>
      <c r="B714" s="40" t="s">
        <v>715</v>
      </c>
      <c r="C714" s="40" t="s">
        <v>1019</v>
      </c>
      <c r="D714" s="41">
        <v>45867.564663999998</v>
      </c>
      <c r="E714" s="42">
        <v>32064148</v>
      </c>
      <c r="F714" s="42">
        <v>201949991</v>
      </c>
      <c r="G714" s="42">
        <v>199506962</v>
      </c>
      <c r="H714" s="42">
        <v>191267859</v>
      </c>
      <c r="I714" s="43">
        <v>-4.1300000000000003E-2</v>
      </c>
      <c r="J714" s="44">
        <v>0</v>
      </c>
      <c r="K714" s="44">
        <v>0</v>
      </c>
      <c r="L714" s="44">
        <v>0</v>
      </c>
      <c r="M714" s="43">
        <v>-4.1300000000000003E-2</v>
      </c>
      <c r="N714" s="42">
        <v>33407705</v>
      </c>
      <c r="O714" s="42">
        <v>1343557</v>
      </c>
      <c r="P714" s="42">
        <v>196277718</v>
      </c>
      <c r="Q714" s="43">
        <v>0.6169</v>
      </c>
      <c r="R714" s="43">
        <v>0.6169</v>
      </c>
      <c r="S714" s="43">
        <v>0.63219999999999998</v>
      </c>
      <c r="T714" s="43">
        <v>0.56889999999999996</v>
      </c>
      <c r="U714" s="43">
        <v>0.6169</v>
      </c>
    </row>
    <row r="715" spans="1:21" ht="14.1" customHeight="1" x14ac:dyDescent="0.2">
      <c r="A715" s="40">
        <v>175902</v>
      </c>
      <c r="B715" s="40" t="s">
        <v>716</v>
      </c>
      <c r="C715" s="40" t="s">
        <v>1019</v>
      </c>
      <c r="D715" s="41">
        <v>45869.664328999999</v>
      </c>
      <c r="E715" s="42">
        <v>0</v>
      </c>
      <c r="F715" s="42">
        <v>422751438</v>
      </c>
      <c r="G715" s="42">
        <v>441039228</v>
      </c>
      <c r="H715" s="42">
        <v>455832684</v>
      </c>
      <c r="I715" s="43">
        <v>3.3500000000000002E-2</v>
      </c>
      <c r="J715" s="44">
        <v>0</v>
      </c>
      <c r="K715" s="44">
        <v>0</v>
      </c>
      <c r="L715" s="44">
        <v>0</v>
      </c>
      <c r="M715" s="43">
        <v>3.3500000000000002E-2</v>
      </c>
      <c r="N715" s="42">
        <v>0</v>
      </c>
      <c r="O715" s="42">
        <v>0</v>
      </c>
      <c r="P715" s="42">
        <v>436931480</v>
      </c>
      <c r="Q715" s="43">
        <v>0.6169</v>
      </c>
      <c r="R715" s="43">
        <v>0.61180000000000001</v>
      </c>
      <c r="S715" s="43">
        <v>0.63219999999999998</v>
      </c>
      <c r="T715" s="43">
        <v>0.56889999999999996</v>
      </c>
      <c r="U715" s="43">
        <v>0.61180000000000001</v>
      </c>
    </row>
    <row r="716" spans="1:21" ht="14.1" customHeight="1" x14ac:dyDescent="0.2">
      <c r="A716" s="40">
        <v>175903</v>
      </c>
      <c r="B716" s="40" t="s">
        <v>717</v>
      </c>
      <c r="C716" s="40" t="s">
        <v>1019</v>
      </c>
      <c r="D716" s="41">
        <v>45866.692211000001</v>
      </c>
      <c r="E716" s="42">
        <v>0</v>
      </c>
      <c r="F716" s="42">
        <v>2922917379</v>
      </c>
      <c r="G716" s="42">
        <v>3022939009</v>
      </c>
      <c r="H716" s="42">
        <v>3029240400</v>
      </c>
      <c r="I716" s="43">
        <v>2.0999999999999999E-3</v>
      </c>
      <c r="J716" s="44">
        <v>0</v>
      </c>
      <c r="K716" s="44">
        <v>0</v>
      </c>
      <c r="L716" s="44">
        <v>0</v>
      </c>
      <c r="M716" s="43">
        <v>2.0999999999999999E-3</v>
      </c>
      <c r="N716" s="42">
        <v>0</v>
      </c>
      <c r="O716" s="42">
        <v>0</v>
      </c>
      <c r="P716" s="42">
        <v>2929010272</v>
      </c>
      <c r="Q716" s="43">
        <v>0.6169</v>
      </c>
      <c r="R716" s="43">
        <v>0.6169</v>
      </c>
      <c r="S716" s="43">
        <v>0.63219999999999998</v>
      </c>
      <c r="T716" s="43">
        <v>0.56889999999999996</v>
      </c>
      <c r="U716" s="43">
        <v>0.6169</v>
      </c>
    </row>
    <row r="717" spans="1:21" ht="14.1" customHeight="1" x14ac:dyDescent="0.2">
      <c r="A717" s="40">
        <v>175904</v>
      </c>
      <c r="B717" s="40" t="s">
        <v>232</v>
      </c>
      <c r="C717" s="40" t="s">
        <v>1019</v>
      </c>
      <c r="D717" s="41">
        <v>45868.399120000002</v>
      </c>
      <c r="E717" s="42">
        <v>0</v>
      </c>
      <c r="F717" s="42">
        <v>344129938</v>
      </c>
      <c r="G717" s="42">
        <v>354841995</v>
      </c>
      <c r="H717" s="42">
        <v>858812854</v>
      </c>
      <c r="I717" s="43">
        <v>1.4202999999999999</v>
      </c>
      <c r="J717" s="44">
        <v>0</v>
      </c>
      <c r="K717" s="44">
        <v>0</v>
      </c>
      <c r="L717" s="44">
        <v>0</v>
      </c>
      <c r="M717" s="43">
        <v>1.4202999999999999</v>
      </c>
      <c r="N717" s="42">
        <v>0</v>
      </c>
      <c r="O717" s="42">
        <v>0</v>
      </c>
      <c r="P717" s="42">
        <v>832886801</v>
      </c>
      <c r="Q717" s="43">
        <v>0.6169</v>
      </c>
      <c r="R717" s="43">
        <v>0.26119999999999999</v>
      </c>
      <c r="S717" s="43">
        <v>0.63219999999999998</v>
      </c>
      <c r="T717" s="43">
        <v>0.56889999999999996</v>
      </c>
      <c r="U717" s="43">
        <v>0.56889999999999996</v>
      </c>
    </row>
    <row r="718" spans="1:21" ht="14.1" customHeight="1" x14ac:dyDescent="0.2">
      <c r="A718" s="40">
        <v>175905</v>
      </c>
      <c r="B718" s="40" t="s">
        <v>718</v>
      </c>
      <c r="C718" s="40" t="s">
        <v>1019</v>
      </c>
      <c r="D718" s="41">
        <v>45869.789883999998</v>
      </c>
      <c r="E718" s="42">
        <v>0</v>
      </c>
      <c r="F718" s="42">
        <v>312272131</v>
      </c>
      <c r="G718" s="42">
        <v>317928813</v>
      </c>
      <c r="H718" s="42">
        <v>339922325</v>
      </c>
      <c r="I718" s="43">
        <v>6.9199999999999998E-2</v>
      </c>
      <c r="J718" s="44">
        <v>0</v>
      </c>
      <c r="K718" s="44">
        <v>0</v>
      </c>
      <c r="L718" s="44">
        <v>0</v>
      </c>
      <c r="M718" s="43">
        <v>6.9199999999999998E-2</v>
      </c>
      <c r="N718" s="42">
        <v>0</v>
      </c>
      <c r="O718" s="42">
        <v>0</v>
      </c>
      <c r="P718" s="42">
        <v>333874328</v>
      </c>
      <c r="Q718" s="43">
        <v>0.6169</v>
      </c>
      <c r="R718" s="43">
        <v>0.59140000000000004</v>
      </c>
      <c r="S718" s="43">
        <v>0.63219999999999998</v>
      </c>
      <c r="T718" s="43">
        <v>0.56889999999999996</v>
      </c>
      <c r="U718" s="43">
        <v>0.59140000000000004</v>
      </c>
    </row>
    <row r="719" spans="1:21" ht="14.1" customHeight="1" x14ac:dyDescent="0.2">
      <c r="A719" s="40">
        <v>175907</v>
      </c>
      <c r="B719" s="40" t="s">
        <v>719</v>
      </c>
      <c r="C719" s="40" t="s">
        <v>1019</v>
      </c>
      <c r="D719" s="41">
        <v>45867.811052999998</v>
      </c>
      <c r="E719" s="42">
        <v>0</v>
      </c>
      <c r="F719" s="42">
        <v>706734488</v>
      </c>
      <c r="G719" s="42">
        <v>741199840</v>
      </c>
      <c r="H719" s="42">
        <v>738908991</v>
      </c>
      <c r="I719" s="43">
        <v>-3.0999999999999999E-3</v>
      </c>
      <c r="J719" s="44">
        <v>0</v>
      </c>
      <c r="K719" s="44">
        <v>0</v>
      </c>
      <c r="L719" s="44">
        <v>0</v>
      </c>
      <c r="M719" s="43">
        <v>-3.0999999999999999E-3</v>
      </c>
      <c r="N719" s="42">
        <v>0</v>
      </c>
      <c r="O719" s="42">
        <v>0</v>
      </c>
      <c r="P719" s="42">
        <v>704550162</v>
      </c>
      <c r="Q719" s="43">
        <v>0.61919999999999997</v>
      </c>
      <c r="R719" s="43">
        <v>0.61919999999999997</v>
      </c>
      <c r="S719" s="43">
        <v>0.63219999999999998</v>
      </c>
      <c r="T719" s="43">
        <v>0.56889999999999996</v>
      </c>
      <c r="U719" s="43">
        <v>0.61919999999999997</v>
      </c>
    </row>
    <row r="720" spans="1:21" ht="14.1" customHeight="1" x14ac:dyDescent="0.2">
      <c r="A720" s="40">
        <v>175910</v>
      </c>
      <c r="B720" s="40" t="s">
        <v>720</v>
      </c>
      <c r="C720" s="40" t="s">
        <v>1019</v>
      </c>
      <c r="D720" s="41">
        <v>45866.742812999997</v>
      </c>
      <c r="E720" s="42">
        <v>0</v>
      </c>
      <c r="F720" s="42">
        <v>978954946</v>
      </c>
      <c r="G720" s="42">
        <v>1045997560</v>
      </c>
      <c r="H720" s="42">
        <v>1076901729</v>
      </c>
      <c r="I720" s="43">
        <v>2.9499999999999998E-2</v>
      </c>
      <c r="J720" s="44">
        <v>0</v>
      </c>
      <c r="K720" s="44">
        <v>0</v>
      </c>
      <c r="L720" s="44">
        <v>0</v>
      </c>
      <c r="M720" s="43">
        <v>2.9499999999999998E-2</v>
      </c>
      <c r="N720" s="42">
        <v>0</v>
      </c>
      <c r="O720" s="42">
        <v>0</v>
      </c>
      <c r="P720" s="42">
        <v>1007878330</v>
      </c>
      <c r="Q720" s="43">
        <v>0.6169</v>
      </c>
      <c r="R720" s="43">
        <v>0.61409999999999998</v>
      </c>
      <c r="S720" s="43">
        <v>0.63219999999999998</v>
      </c>
      <c r="T720" s="43">
        <v>0.56889999999999996</v>
      </c>
      <c r="U720" s="43">
        <v>0.61409999999999998</v>
      </c>
    </row>
    <row r="721" spans="1:21" ht="14.1" customHeight="1" x14ac:dyDescent="0.2">
      <c r="A721" s="40">
        <v>175911</v>
      </c>
      <c r="B721" s="40" t="s">
        <v>721</v>
      </c>
      <c r="C721" s="40" t="s">
        <v>1019</v>
      </c>
      <c r="D721" s="41">
        <v>45863.640485999997</v>
      </c>
      <c r="E721" s="42">
        <v>0</v>
      </c>
      <c r="F721" s="42">
        <v>312575211</v>
      </c>
      <c r="G721" s="42">
        <v>320102216</v>
      </c>
      <c r="H721" s="42">
        <v>320339605</v>
      </c>
      <c r="I721" s="43">
        <v>6.9999999999999999E-4</v>
      </c>
      <c r="J721" s="44">
        <v>0</v>
      </c>
      <c r="K721" s="44">
        <v>0</v>
      </c>
      <c r="L721" s="44">
        <v>0</v>
      </c>
      <c r="M721" s="43">
        <v>6.9999999999999999E-4</v>
      </c>
      <c r="N721" s="42">
        <v>0</v>
      </c>
      <c r="O721" s="42">
        <v>0</v>
      </c>
      <c r="P721" s="42">
        <v>312807018</v>
      </c>
      <c r="Q721" s="43">
        <v>0.61919999999999997</v>
      </c>
      <c r="R721" s="43">
        <v>0.61919999999999997</v>
      </c>
      <c r="S721" s="43">
        <v>0.63219999999999998</v>
      </c>
      <c r="T721" s="43">
        <v>0.56889999999999996</v>
      </c>
      <c r="U721" s="43">
        <v>0.61919999999999997</v>
      </c>
    </row>
    <row r="722" spans="1:21" ht="14.1" customHeight="1" x14ac:dyDescent="0.2">
      <c r="A722" s="40">
        <v>176901</v>
      </c>
      <c r="B722" s="40" t="s">
        <v>722</v>
      </c>
      <c r="C722" s="40" t="s">
        <v>1019</v>
      </c>
      <c r="D722" s="41">
        <v>45868.740450999998</v>
      </c>
      <c r="E722" s="42">
        <v>16861634</v>
      </c>
      <c r="F722" s="42">
        <v>307240800</v>
      </c>
      <c r="G722" s="42">
        <v>314138395</v>
      </c>
      <c r="H722" s="42">
        <v>306134784</v>
      </c>
      <c r="I722" s="43">
        <v>-2.5499999999999998E-2</v>
      </c>
      <c r="J722" s="44">
        <v>0</v>
      </c>
      <c r="K722" s="44">
        <v>0</v>
      </c>
      <c r="L722" s="44">
        <v>0</v>
      </c>
      <c r="M722" s="43">
        <v>-2.5499999999999998E-2</v>
      </c>
      <c r="N722" s="42">
        <v>14081089</v>
      </c>
      <c r="O722" s="42">
        <v>-2780545</v>
      </c>
      <c r="P722" s="42">
        <v>297061981</v>
      </c>
      <c r="Q722" s="43">
        <v>0.62790000000000001</v>
      </c>
      <c r="R722" s="43">
        <v>0.62790000000000001</v>
      </c>
      <c r="S722" s="43">
        <v>0.63219999999999998</v>
      </c>
      <c r="T722" s="43">
        <v>0.56889999999999996</v>
      </c>
      <c r="U722" s="43">
        <v>0.62790000000000001</v>
      </c>
    </row>
    <row r="723" spans="1:21" ht="14.1" customHeight="1" x14ac:dyDescent="0.2">
      <c r="A723" s="40">
        <v>176902</v>
      </c>
      <c r="B723" s="40" t="s">
        <v>723</v>
      </c>
      <c r="C723" s="40" t="s">
        <v>1019</v>
      </c>
      <c r="D723" s="41">
        <v>45866.688796000002</v>
      </c>
      <c r="E723" s="42">
        <v>21767426</v>
      </c>
      <c r="F723" s="42">
        <v>377999469</v>
      </c>
      <c r="G723" s="42">
        <v>377107344</v>
      </c>
      <c r="H723" s="42">
        <v>363202501</v>
      </c>
      <c r="I723" s="43">
        <v>-3.6900000000000002E-2</v>
      </c>
      <c r="J723" s="44">
        <v>0</v>
      </c>
      <c r="K723" s="44">
        <v>0</v>
      </c>
      <c r="L723" s="44">
        <v>0</v>
      </c>
      <c r="M723" s="43">
        <v>-3.6900000000000002E-2</v>
      </c>
      <c r="N723" s="42">
        <v>13702579</v>
      </c>
      <c r="O723" s="42">
        <v>-8064847</v>
      </c>
      <c r="P723" s="42">
        <v>356799501</v>
      </c>
      <c r="Q723" s="43">
        <v>0.6169</v>
      </c>
      <c r="R723" s="43">
        <v>0.6169</v>
      </c>
      <c r="S723" s="43">
        <v>0.63219999999999998</v>
      </c>
      <c r="T723" s="43">
        <v>0.56889999999999996</v>
      </c>
      <c r="U723" s="43">
        <v>0.6169</v>
      </c>
    </row>
    <row r="724" spans="1:21" ht="14.1" customHeight="1" x14ac:dyDescent="0.2">
      <c r="A724" s="40">
        <v>176903</v>
      </c>
      <c r="B724" s="40" t="s">
        <v>724</v>
      </c>
      <c r="C724" s="40" t="s">
        <v>1019</v>
      </c>
      <c r="D724" s="41">
        <v>45866.640370000001</v>
      </c>
      <c r="E724" s="42">
        <v>18305740</v>
      </c>
      <c r="F724" s="42">
        <v>678736549</v>
      </c>
      <c r="G724" s="42">
        <v>672876605</v>
      </c>
      <c r="H724" s="42">
        <v>664922954</v>
      </c>
      <c r="I724" s="43">
        <v>-1.18E-2</v>
      </c>
      <c r="J724" s="44">
        <v>0</v>
      </c>
      <c r="K724" s="44">
        <v>0</v>
      </c>
      <c r="L724" s="44">
        <v>0</v>
      </c>
      <c r="M724" s="43">
        <v>-1.18E-2</v>
      </c>
      <c r="N724" s="42">
        <v>14604074</v>
      </c>
      <c r="O724" s="42">
        <v>-3701666</v>
      </c>
      <c r="P724" s="42">
        <v>667228346</v>
      </c>
      <c r="Q724" s="43">
        <v>0.65680000000000005</v>
      </c>
      <c r="R724" s="43">
        <v>0.65680000000000005</v>
      </c>
      <c r="S724" s="43">
        <v>0.63219999999999998</v>
      </c>
      <c r="T724" s="43">
        <v>0.56889999999999996</v>
      </c>
      <c r="U724" s="43">
        <v>0.63219999999999998</v>
      </c>
    </row>
    <row r="725" spans="1:21" ht="14.1" customHeight="1" x14ac:dyDescent="0.2">
      <c r="A725" s="40">
        <v>177901</v>
      </c>
      <c r="B725" s="40" t="s">
        <v>725</v>
      </c>
      <c r="C725" s="40" t="s">
        <v>1019</v>
      </c>
      <c r="D725" s="41">
        <v>45868.761377000003</v>
      </c>
      <c r="E725" s="42">
        <v>0</v>
      </c>
      <c r="F725" s="42">
        <v>415364303</v>
      </c>
      <c r="G725" s="42">
        <v>420952455</v>
      </c>
      <c r="H725" s="42">
        <v>420212728</v>
      </c>
      <c r="I725" s="43">
        <v>-1.8E-3</v>
      </c>
      <c r="J725" s="44">
        <v>0</v>
      </c>
      <c r="K725" s="44">
        <v>0</v>
      </c>
      <c r="L725" s="44">
        <v>0</v>
      </c>
      <c r="M725" s="43">
        <v>-1.8E-3</v>
      </c>
      <c r="N725" s="42">
        <v>0</v>
      </c>
      <c r="O725" s="42">
        <v>0</v>
      </c>
      <c r="P725" s="42">
        <v>414634396</v>
      </c>
      <c r="Q725" s="43">
        <v>0.64039999999999997</v>
      </c>
      <c r="R725" s="43">
        <v>0.64039999999999997</v>
      </c>
      <c r="S725" s="43">
        <v>0.63219999999999998</v>
      </c>
      <c r="T725" s="43">
        <v>0.56889999999999996</v>
      </c>
      <c r="U725" s="43">
        <v>0.63219999999999998</v>
      </c>
    </row>
    <row r="726" spans="1:21" ht="14.1" customHeight="1" x14ac:dyDescent="0.2">
      <c r="A726" s="40">
        <v>177902</v>
      </c>
      <c r="B726" s="40" t="s">
        <v>726</v>
      </c>
      <c r="C726" s="40" t="s">
        <v>1019</v>
      </c>
      <c r="D726" s="41">
        <v>45867.826978999998</v>
      </c>
      <c r="E726" s="42">
        <v>0</v>
      </c>
      <c r="F726" s="42">
        <v>1090450427</v>
      </c>
      <c r="G726" s="42">
        <v>1102519542</v>
      </c>
      <c r="H726" s="42">
        <v>1159166398</v>
      </c>
      <c r="I726" s="43">
        <v>5.1400000000000001E-2</v>
      </c>
      <c r="J726" s="44">
        <v>0</v>
      </c>
      <c r="K726" s="44">
        <v>0</v>
      </c>
      <c r="L726" s="44">
        <v>0</v>
      </c>
      <c r="M726" s="43">
        <v>5.1400000000000001E-2</v>
      </c>
      <c r="N726" s="42">
        <v>0</v>
      </c>
      <c r="O726" s="42">
        <v>0</v>
      </c>
      <c r="P726" s="42">
        <v>1146477178</v>
      </c>
      <c r="Q726" s="43">
        <v>0.61919999999999997</v>
      </c>
      <c r="R726" s="43">
        <v>0.60360000000000003</v>
      </c>
      <c r="S726" s="43">
        <v>0.63219999999999998</v>
      </c>
      <c r="T726" s="43">
        <v>0.56889999999999996</v>
      </c>
      <c r="U726" s="43">
        <v>0.60360000000000003</v>
      </c>
    </row>
    <row r="727" spans="1:21" ht="14.1" customHeight="1" x14ac:dyDescent="0.2">
      <c r="A727" s="40">
        <v>177903</v>
      </c>
      <c r="B727" s="40" t="s">
        <v>727</v>
      </c>
      <c r="C727" s="40" t="s">
        <v>1019</v>
      </c>
      <c r="D727" s="41">
        <v>45866.670381999997</v>
      </c>
      <c r="E727" s="42">
        <v>0</v>
      </c>
      <c r="F727" s="42">
        <v>659318810</v>
      </c>
      <c r="G727" s="42">
        <v>662948701</v>
      </c>
      <c r="H727" s="42">
        <v>635179911</v>
      </c>
      <c r="I727" s="43">
        <v>-4.19E-2</v>
      </c>
      <c r="J727" s="44">
        <v>0</v>
      </c>
      <c r="K727" s="44">
        <v>0</v>
      </c>
      <c r="L727" s="44">
        <v>0</v>
      </c>
      <c r="M727" s="43">
        <v>-4.19E-2</v>
      </c>
      <c r="N727" s="42">
        <v>0</v>
      </c>
      <c r="O727" s="42">
        <v>0</v>
      </c>
      <c r="P727" s="42">
        <v>631702064</v>
      </c>
      <c r="Q727" s="43">
        <v>0.6855</v>
      </c>
      <c r="R727" s="43">
        <v>0.6855</v>
      </c>
      <c r="S727" s="43">
        <v>0.63219999999999998</v>
      </c>
      <c r="T727" s="43">
        <v>0.56889999999999996</v>
      </c>
      <c r="U727" s="43">
        <v>0.63219999999999998</v>
      </c>
    </row>
    <row r="728" spans="1:21" ht="14.1" customHeight="1" x14ac:dyDescent="0.2">
      <c r="A728" s="40">
        <v>177905</v>
      </c>
      <c r="B728" s="40" t="s">
        <v>728</v>
      </c>
      <c r="C728" s="40" t="s">
        <v>1019</v>
      </c>
      <c r="D728" s="41">
        <v>45869.790903000001</v>
      </c>
      <c r="E728" s="42">
        <v>0</v>
      </c>
      <c r="F728" s="42">
        <v>417392428</v>
      </c>
      <c r="G728" s="42">
        <v>419783282</v>
      </c>
      <c r="H728" s="42">
        <v>482775720</v>
      </c>
      <c r="I728" s="43">
        <v>0.15010000000000001</v>
      </c>
      <c r="J728" s="44">
        <v>0</v>
      </c>
      <c r="K728" s="44">
        <v>0</v>
      </c>
      <c r="L728" s="44">
        <v>0</v>
      </c>
      <c r="M728" s="43">
        <v>0.15010000000000001</v>
      </c>
      <c r="N728" s="42">
        <v>0</v>
      </c>
      <c r="O728" s="42">
        <v>0</v>
      </c>
      <c r="P728" s="42">
        <v>480026096</v>
      </c>
      <c r="Q728" s="43">
        <v>0.63109999999999999</v>
      </c>
      <c r="R728" s="43">
        <v>0.56240000000000001</v>
      </c>
      <c r="S728" s="43">
        <v>0.63219999999999998</v>
      </c>
      <c r="T728" s="43">
        <v>0.56889999999999996</v>
      </c>
      <c r="U728" s="43">
        <v>0.56889999999999996</v>
      </c>
    </row>
    <row r="729" spans="1:21" ht="14.1" customHeight="1" x14ac:dyDescent="0.2">
      <c r="A729" s="40">
        <v>178901</v>
      </c>
      <c r="B729" s="40" t="s">
        <v>729</v>
      </c>
      <c r="C729" s="40" t="s">
        <v>1019</v>
      </c>
      <c r="D729" s="41">
        <v>45868.520567</v>
      </c>
      <c r="E729" s="42">
        <v>0</v>
      </c>
      <c r="F729" s="42">
        <v>238562586</v>
      </c>
      <c r="G729" s="42">
        <v>231050225</v>
      </c>
      <c r="H729" s="42">
        <v>242212272</v>
      </c>
      <c r="I729" s="43">
        <v>4.8300000000000003E-2</v>
      </c>
      <c r="J729" s="44">
        <v>0</v>
      </c>
      <c r="K729" s="44">
        <v>0</v>
      </c>
      <c r="L729" s="44">
        <v>0</v>
      </c>
      <c r="M729" s="43">
        <v>4.8300000000000003E-2</v>
      </c>
      <c r="N729" s="42">
        <v>0</v>
      </c>
      <c r="O729" s="42">
        <v>0</v>
      </c>
      <c r="P729" s="42">
        <v>250087556</v>
      </c>
      <c r="Q729" s="43">
        <v>0.61919999999999997</v>
      </c>
      <c r="R729" s="43">
        <v>0.60540000000000005</v>
      </c>
      <c r="S729" s="43">
        <v>0.63219999999999998</v>
      </c>
      <c r="T729" s="43">
        <v>0.56889999999999996</v>
      </c>
      <c r="U729" s="43">
        <v>0.60540000000000005</v>
      </c>
    </row>
    <row r="730" spans="1:21" ht="14.1" customHeight="1" x14ac:dyDescent="0.2">
      <c r="A730" s="40">
        <v>178902</v>
      </c>
      <c r="B730" s="40" t="s">
        <v>730</v>
      </c>
      <c r="C730" s="40" t="s">
        <v>1019</v>
      </c>
      <c r="D730" s="41">
        <v>45868.547014000003</v>
      </c>
      <c r="E730" s="42">
        <v>32831192</v>
      </c>
      <c r="F730" s="42">
        <v>922713659</v>
      </c>
      <c r="G730" s="42">
        <v>896780691</v>
      </c>
      <c r="H730" s="42">
        <v>819198784</v>
      </c>
      <c r="I730" s="43">
        <v>-8.6499999999999994E-2</v>
      </c>
      <c r="J730" s="44">
        <v>0</v>
      </c>
      <c r="K730" s="44">
        <v>0</v>
      </c>
      <c r="L730" s="44">
        <v>0</v>
      </c>
      <c r="M730" s="43">
        <v>-8.6499999999999994E-2</v>
      </c>
      <c r="N730" s="42">
        <v>36333982</v>
      </c>
      <c r="O730" s="42">
        <v>3502790</v>
      </c>
      <c r="P730" s="42">
        <v>849231318</v>
      </c>
      <c r="Q730" s="43">
        <v>0.68140000000000001</v>
      </c>
      <c r="R730" s="43">
        <v>0.68140000000000001</v>
      </c>
      <c r="S730" s="43">
        <v>0.63219999999999998</v>
      </c>
      <c r="T730" s="43">
        <v>0.56889999999999996</v>
      </c>
      <c r="U730" s="43">
        <v>0.63219999999999998</v>
      </c>
    </row>
    <row r="731" spans="1:21" ht="14.1" customHeight="1" x14ac:dyDescent="0.2">
      <c r="A731" s="40">
        <v>178903</v>
      </c>
      <c r="B731" s="40" t="s">
        <v>731</v>
      </c>
      <c r="C731" s="40" t="s">
        <v>1019</v>
      </c>
      <c r="D731" s="41">
        <v>45866.685567</v>
      </c>
      <c r="E731" s="42">
        <v>0</v>
      </c>
      <c r="F731" s="42">
        <v>2684047747</v>
      </c>
      <c r="G731" s="42">
        <v>2806807106</v>
      </c>
      <c r="H731" s="42">
        <v>2641461615</v>
      </c>
      <c r="I731" s="43">
        <v>-5.8900000000000001E-2</v>
      </c>
      <c r="J731" s="44">
        <v>0</v>
      </c>
      <c r="K731" s="44">
        <v>0</v>
      </c>
      <c r="L731" s="44">
        <v>0</v>
      </c>
      <c r="M731" s="43">
        <v>-5.8900000000000001E-2</v>
      </c>
      <c r="N731" s="42">
        <v>0</v>
      </c>
      <c r="O731" s="42">
        <v>0</v>
      </c>
      <c r="P731" s="42">
        <v>2525933856</v>
      </c>
      <c r="Q731" s="43">
        <v>0.63119999999999998</v>
      </c>
      <c r="R731" s="43">
        <v>0.63119999999999998</v>
      </c>
      <c r="S731" s="43">
        <v>0.63219999999999998</v>
      </c>
      <c r="T731" s="43">
        <v>0.56889999999999996</v>
      </c>
      <c r="U731" s="43">
        <v>0.63119999999999998</v>
      </c>
    </row>
    <row r="732" spans="1:21" ht="14.1" customHeight="1" x14ac:dyDescent="0.2">
      <c r="A732" s="40">
        <v>178904</v>
      </c>
      <c r="B732" s="40" t="s">
        <v>732</v>
      </c>
      <c r="C732" s="40" t="s">
        <v>1019</v>
      </c>
      <c r="D732" s="41">
        <v>45869.681608999999</v>
      </c>
      <c r="E732" s="42">
        <v>0</v>
      </c>
      <c r="F732" s="42">
        <v>20435736833</v>
      </c>
      <c r="G732" s="42">
        <v>20527872307</v>
      </c>
      <c r="H732" s="42">
        <v>19605826347</v>
      </c>
      <c r="I732" s="43">
        <v>-4.4900000000000002E-2</v>
      </c>
      <c r="J732" s="44">
        <v>0</v>
      </c>
      <c r="K732" s="44">
        <v>0</v>
      </c>
      <c r="L732" s="44">
        <v>0</v>
      </c>
      <c r="M732" s="43">
        <v>-4.4900000000000002E-2</v>
      </c>
      <c r="N732" s="42">
        <v>0</v>
      </c>
      <c r="O732" s="42">
        <v>0</v>
      </c>
      <c r="P732" s="42">
        <v>19517829302</v>
      </c>
      <c r="Q732" s="43">
        <v>0.61829999999999996</v>
      </c>
      <c r="R732" s="43">
        <v>0.61829999999999996</v>
      </c>
      <c r="S732" s="43">
        <v>0.63219999999999998</v>
      </c>
      <c r="T732" s="43">
        <v>0.56889999999999996</v>
      </c>
      <c r="U732" s="43">
        <v>0.61829999999999996</v>
      </c>
    </row>
    <row r="733" spans="1:21" ht="14.1" customHeight="1" x14ac:dyDescent="0.2">
      <c r="A733" s="40">
        <v>178905</v>
      </c>
      <c r="B733" s="40" t="s">
        <v>733</v>
      </c>
      <c r="C733" s="40" t="s">
        <v>1019</v>
      </c>
      <c r="D733" s="41">
        <v>45868.555335999998</v>
      </c>
      <c r="E733" s="42">
        <v>0</v>
      </c>
      <c r="F733" s="42">
        <v>92507018</v>
      </c>
      <c r="G733" s="42">
        <v>93509020</v>
      </c>
      <c r="H733" s="42">
        <v>95303567</v>
      </c>
      <c r="I733" s="43">
        <v>1.9199999999999998E-2</v>
      </c>
      <c r="J733" s="44">
        <v>0</v>
      </c>
      <c r="K733" s="44">
        <v>0</v>
      </c>
      <c r="L733" s="44">
        <v>0</v>
      </c>
      <c r="M733" s="43">
        <v>1.9199999999999998E-2</v>
      </c>
      <c r="N733" s="42">
        <v>0</v>
      </c>
      <c r="O733" s="42">
        <v>0</v>
      </c>
      <c r="P733" s="42">
        <v>94282335</v>
      </c>
      <c r="Q733" s="43">
        <v>0.61919999999999997</v>
      </c>
      <c r="R733" s="43">
        <v>0.61919999999999997</v>
      </c>
      <c r="S733" s="43">
        <v>0.63219999999999998</v>
      </c>
      <c r="T733" s="43">
        <v>0.56889999999999996</v>
      </c>
      <c r="U733" s="43">
        <v>0.61919999999999997</v>
      </c>
    </row>
    <row r="734" spans="1:21" ht="14.1" customHeight="1" x14ac:dyDescent="0.2">
      <c r="A734" s="40">
        <v>178906</v>
      </c>
      <c r="B734" s="40" t="s">
        <v>734</v>
      </c>
      <c r="C734" s="40" t="s">
        <v>1019</v>
      </c>
      <c r="D734" s="41">
        <v>45868.624387000003</v>
      </c>
      <c r="E734" s="42">
        <v>0</v>
      </c>
      <c r="F734" s="42">
        <v>1003023687</v>
      </c>
      <c r="G734" s="42">
        <v>1043594012</v>
      </c>
      <c r="H734" s="42">
        <v>1073103329</v>
      </c>
      <c r="I734" s="43">
        <v>2.8299999999999999E-2</v>
      </c>
      <c r="J734" s="44">
        <v>0</v>
      </c>
      <c r="K734" s="44">
        <v>0</v>
      </c>
      <c r="L734" s="44">
        <v>0</v>
      </c>
      <c r="M734" s="43">
        <v>2.8299999999999999E-2</v>
      </c>
      <c r="N734" s="42">
        <v>0</v>
      </c>
      <c r="O734" s="42">
        <v>0</v>
      </c>
      <c r="P734" s="42">
        <v>1031385812</v>
      </c>
      <c r="Q734" s="43">
        <v>0.6169</v>
      </c>
      <c r="R734" s="43">
        <v>0.6149</v>
      </c>
      <c r="S734" s="43">
        <v>0.63219999999999998</v>
      </c>
      <c r="T734" s="43">
        <v>0.56889999999999996</v>
      </c>
      <c r="U734" s="43">
        <v>0.6149</v>
      </c>
    </row>
    <row r="735" spans="1:21" ht="14.1" customHeight="1" x14ac:dyDescent="0.2">
      <c r="A735" s="40">
        <v>178908</v>
      </c>
      <c r="B735" s="40" t="s">
        <v>735</v>
      </c>
      <c r="C735" s="40" t="s">
        <v>1019</v>
      </c>
      <c r="D735" s="41">
        <v>45868.546226999999</v>
      </c>
      <c r="E735" s="42">
        <v>138660902</v>
      </c>
      <c r="F735" s="42">
        <v>6505274895</v>
      </c>
      <c r="G735" s="42">
        <v>6540171268</v>
      </c>
      <c r="H735" s="42">
        <v>6376627096</v>
      </c>
      <c r="I735" s="43">
        <v>-2.5000000000000001E-2</v>
      </c>
      <c r="J735" s="44">
        <v>0</v>
      </c>
      <c r="K735" s="44">
        <v>0</v>
      </c>
      <c r="L735" s="44">
        <v>0</v>
      </c>
      <c r="M735" s="43">
        <v>-2.5000000000000001E-2</v>
      </c>
      <c r="N735" s="42">
        <v>147239553</v>
      </c>
      <c r="O735" s="42">
        <v>8578651</v>
      </c>
      <c r="P735" s="42">
        <v>6354649364</v>
      </c>
      <c r="Q735" s="43">
        <v>0.6169</v>
      </c>
      <c r="R735" s="43">
        <v>0.6169</v>
      </c>
      <c r="S735" s="43">
        <v>0.63219999999999998</v>
      </c>
      <c r="T735" s="43">
        <v>0.56889999999999996</v>
      </c>
      <c r="U735" s="43">
        <v>0.6169</v>
      </c>
    </row>
    <row r="736" spans="1:21" ht="14.1" customHeight="1" x14ac:dyDescent="0.2">
      <c r="A736" s="40">
        <v>178909</v>
      </c>
      <c r="B736" s="40" t="s">
        <v>736</v>
      </c>
      <c r="C736" s="40" t="s">
        <v>1019</v>
      </c>
      <c r="D736" s="41">
        <v>45869.807755000002</v>
      </c>
      <c r="E736" s="42">
        <v>0</v>
      </c>
      <c r="F736" s="42">
        <v>832772588</v>
      </c>
      <c r="G736" s="42">
        <v>859320984</v>
      </c>
      <c r="H736" s="42">
        <v>842822522</v>
      </c>
      <c r="I736" s="43">
        <v>-1.9199999999999998E-2</v>
      </c>
      <c r="J736" s="44">
        <v>0</v>
      </c>
      <c r="K736" s="44">
        <v>0</v>
      </c>
      <c r="L736" s="44">
        <v>0</v>
      </c>
      <c r="M736" s="43">
        <v>-1.9199999999999998E-2</v>
      </c>
      <c r="N736" s="42">
        <v>0</v>
      </c>
      <c r="O736" s="42">
        <v>0</v>
      </c>
      <c r="P736" s="42">
        <v>816783840</v>
      </c>
      <c r="Q736" s="43">
        <v>0.6169</v>
      </c>
      <c r="R736" s="43">
        <v>0.6169</v>
      </c>
      <c r="S736" s="43">
        <v>0.63219999999999998</v>
      </c>
      <c r="T736" s="43">
        <v>0.56889999999999996</v>
      </c>
      <c r="U736" s="43">
        <v>0.6169</v>
      </c>
    </row>
    <row r="737" spans="1:21" ht="14.1" customHeight="1" x14ac:dyDescent="0.2">
      <c r="A737" s="40">
        <v>178912</v>
      </c>
      <c r="B737" s="40" t="s">
        <v>737</v>
      </c>
      <c r="C737" s="40" t="s">
        <v>1019</v>
      </c>
      <c r="D737" s="41">
        <v>45869.764154999997</v>
      </c>
      <c r="E737" s="42">
        <v>122188533</v>
      </c>
      <c r="F737" s="42">
        <v>3892723380</v>
      </c>
      <c r="G737" s="42">
        <v>3843544896</v>
      </c>
      <c r="H737" s="42">
        <v>3777992779</v>
      </c>
      <c r="I737" s="43">
        <v>-1.7100000000000001E-2</v>
      </c>
      <c r="J737" s="44">
        <v>0</v>
      </c>
      <c r="K737" s="44">
        <v>0</v>
      </c>
      <c r="L737" s="44">
        <v>0</v>
      </c>
      <c r="M737" s="43">
        <v>-1.7100000000000001E-2</v>
      </c>
      <c r="N737" s="42">
        <v>113526677</v>
      </c>
      <c r="O737" s="42">
        <v>-8661856</v>
      </c>
      <c r="P737" s="42">
        <v>3819754602</v>
      </c>
      <c r="Q737" s="43">
        <v>0.61919999999999997</v>
      </c>
      <c r="R737" s="43">
        <v>0.61919999999999997</v>
      </c>
      <c r="S737" s="43">
        <v>0.63219999999999998</v>
      </c>
      <c r="T737" s="43">
        <v>0.56889999999999996</v>
      </c>
      <c r="U737" s="43">
        <v>0.61919999999999997</v>
      </c>
    </row>
    <row r="738" spans="1:21" ht="14.1" customHeight="1" x14ac:dyDescent="0.2">
      <c r="A738" s="40">
        <v>178913</v>
      </c>
      <c r="B738" s="40" t="s">
        <v>738</v>
      </c>
      <c r="C738" s="40" t="s">
        <v>1019</v>
      </c>
      <c r="D738" s="41">
        <v>45870.607708000003</v>
      </c>
      <c r="E738" s="42">
        <v>0</v>
      </c>
      <c r="F738" s="42">
        <v>864788075</v>
      </c>
      <c r="G738" s="42">
        <v>895606494</v>
      </c>
      <c r="H738" s="42">
        <v>920782690</v>
      </c>
      <c r="I738" s="43">
        <v>2.81E-2</v>
      </c>
      <c r="J738" s="44">
        <v>0</v>
      </c>
      <c r="K738" s="44">
        <v>0</v>
      </c>
      <c r="L738" s="44">
        <v>0</v>
      </c>
      <c r="M738" s="43">
        <v>2.81E-2</v>
      </c>
      <c r="N738" s="42">
        <v>0</v>
      </c>
      <c r="O738" s="42">
        <v>0</v>
      </c>
      <c r="P738" s="42">
        <v>889097941</v>
      </c>
      <c r="Q738" s="43">
        <v>0.6169</v>
      </c>
      <c r="R738" s="43">
        <v>0.61499999999999999</v>
      </c>
      <c r="S738" s="43">
        <v>0.63219999999999998</v>
      </c>
      <c r="T738" s="43">
        <v>0.56889999999999996</v>
      </c>
      <c r="U738" s="43">
        <v>0.61499999999999999</v>
      </c>
    </row>
    <row r="739" spans="1:21" ht="14.1" customHeight="1" x14ac:dyDescent="0.2">
      <c r="A739" s="40">
        <v>178914</v>
      </c>
      <c r="B739" s="40" t="s">
        <v>739</v>
      </c>
      <c r="C739" s="40" t="s">
        <v>1019</v>
      </c>
      <c r="D739" s="41">
        <v>45869.787813000003</v>
      </c>
      <c r="E739" s="42">
        <v>0</v>
      </c>
      <c r="F739" s="42">
        <v>4566492742</v>
      </c>
      <c r="G739" s="42">
        <v>4912174510</v>
      </c>
      <c r="H739" s="42">
        <v>5041207922</v>
      </c>
      <c r="I739" s="43">
        <v>2.63E-2</v>
      </c>
      <c r="J739" s="44">
        <v>0</v>
      </c>
      <c r="K739" s="44">
        <v>0</v>
      </c>
      <c r="L739" s="44">
        <v>0</v>
      </c>
      <c r="M739" s="43">
        <v>2.63E-2</v>
      </c>
      <c r="N739" s="42">
        <v>0</v>
      </c>
      <c r="O739" s="42">
        <v>0</v>
      </c>
      <c r="P739" s="42">
        <v>4686445756</v>
      </c>
      <c r="Q739" s="43">
        <v>0.6169</v>
      </c>
      <c r="R739" s="43">
        <v>0.61609999999999998</v>
      </c>
      <c r="S739" s="43">
        <v>0.63219999999999998</v>
      </c>
      <c r="T739" s="43">
        <v>0.56889999999999996</v>
      </c>
      <c r="U739" s="43">
        <v>0.61609999999999998</v>
      </c>
    </row>
    <row r="740" spans="1:21" ht="14.1" customHeight="1" x14ac:dyDescent="0.2">
      <c r="A740" s="40">
        <v>178915</v>
      </c>
      <c r="B740" s="40" t="s">
        <v>740</v>
      </c>
      <c r="C740" s="40" t="s">
        <v>1019</v>
      </c>
      <c r="D740" s="41">
        <v>45866.726123</v>
      </c>
      <c r="E740" s="42">
        <v>0</v>
      </c>
      <c r="F740" s="42">
        <v>1138214175</v>
      </c>
      <c r="G740" s="42">
        <v>1137429456</v>
      </c>
      <c r="H740" s="42">
        <v>1116717009</v>
      </c>
      <c r="I740" s="43">
        <v>-1.8200000000000001E-2</v>
      </c>
      <c r="J740" s="44">
        <v>0</v>
      </c>
      <c r="K740" s="44">
        <v>0</v>
      </c>
      <c r="L740" s="44">
        <v>0</v>
      </c>
      <c r="M740" s="43">
        <v>-1.8200000000000001E-2</v>
      </c>
      <c r="N740" s="42">
        <v>0</v>
      </c>
      <c r="O740" s="42">
        <v>0</v>
      </c>
      <c r="P740" s="42">
        <v>1117487438</v>
      </c>
      <c r="Q740" s="43">
        <v>0.6169</v>
      </c>
      <c r="R740" s="43">
        <v>0.6169</v>
      </c>
      <c r="S740" s="43">
        <v>0.63219999999999998</v>
      </c>
      <c r="T740" s="43">
        <v>0.56889999999999996</v>
      </c>
      <c r="U740" s="43">
        <v>0.6169</v>
      </c>
    </row>
    <row r="741" spans="1:21" ht="14.1" customHeight="1" x14ac:dyDescent="0.2">
      <c r="A741" s="40">
        <v>179901</v>
      </c>
      <c r="B741" s="40" t="s">
        <v>741</v>
      </c>
      <c r="C741" s="40" t="s">
        <v>1019</v>
      </c>
      <c r="D741" s="41">
        <v>45870.341019</v>
      </c>
      <c r="E741" s="42">
        <v>0</v>
      </c>
      <c r="F741" s="42">
        <v>1176914077</v>
      </c>
      <c r="G741" s="42">
        <v>1204383232</v>
      </c>
      <c r="H741" s="42">
        <v>1178704974</v>
      </c>
      <c r="I741" s="43">
        <v>-2.1299999999999999E-2</v>
      </c>
      <c r="J741" s="44">
        <v>0</v>
      </c>
      <c r="K741" s="44">
        <v>0</v>
      </c>
      <c r="L741" s="44">
        <v>0</v>
      </c>
      <c r="M741" s="43">
        <v>-2.1299999999999999E-2</v>
      </c>
      <c r="N741" s="42">
        <v>0</v>
      </c>
      <c r="O741" s="42">
        <v>0</v>
      </c>
      <c r="P741" s="42">
        <v>1151821480</v>
      </c>
      <c r="Q741" s="43">
        <v>0.6855</v>
      </c>
      <c r="R741" s="43">
        <v>0.6855</v>
      </c>
      <c r="S741" s="43">
        <v>0.63219999999999998</v>
      </c>
      <c r="T741" s="43">
        <v>0.56889999999999996</v>
      </c>
      <c r="U741" s="43">
        <v>0.63219999999999998</v>
      </c>
    </row>
    <row r="742" spans="1:21" ht="14.1" customHeight="1" x14ac:dyDescent="0.2">
      <c r="A742" s="40">
        <v>180902</v>
      </c>
      <c r="B742" s="40" t="s">
        <v>742</v>
      </c>
      <c r="C742" s="40" t="s">
        <v>1019</v>
      </c>
      <c r="D742" s="41">
        <v>45868.772222</v>
      </c>
      <c r="E742" s="42">
        <v>0</v>
      </c>
      <c r="F742" s="42">
        <v>346551920</v>
      </c>
      <c r="G742" s="42">
        <v>352763445</v>
      </c>
      <c r="H742" s="42">
        <v>319307371</v>
      </c>
      <c r="I742" s="43">
        <v>-9.4799999999999995E-2</v>
      </c>
      <c r="J742" s="44">
        <v>0</v>
      </c>
      <c r="K742" s="44">
        <v>0</v>
      </c>
      <c r="L742" s="44">
        <v>0</v>
      </c>
      <c r="M742" s="43">
        <v>-9.4799999999999995E-2</v>
      </c>
      <c r="N742" s="42">
        <v>0</v>
      </c>
      <c r="O742" s="42">
        <v>0</v>
      </c>
      <c r="P742" s="42">
        <v>313684947</v>
      </c>
      <c r="Q742" s="43">
        <v>0.6855</v>
      </c>
      <c r="R742" s="43">
        <v>0.6855</v>
      </c>
      <c r="S742" s="43">
        <v>0.63219999999999998</v>
      </c>
      <c r="T742" s="43">
        <v>0.56889999999999996</v>
      </c>
      <c r="U742" s="43">
        <v>0.63219999999999998</v>
      </c>
    </row>
    <row r="743" spans="1:21" ht="14.1" customHeight="1" x14ac:dyDescent="0.2">
      <c r="A743" s="40">
        <v>180903</v>
      </c>
      <c r="B743" s="40" t="s">
        <v>743</v>
      </c>
      <c r="C743" s="40" t="s">
        <v>1019</v>
      </c>
      <c r="D743" s="41">
        <v>45868.553333000003</v>
      </c>
      <c r="E743" s="42">
        <v>0</v>
      </c>
      <c r="F743" s="42">
        <v>197195115</v>
      </c>
      <c r="G743" s="42">
        <v>198465254</v>
      </c>
      <c r="H743" s="42">
        <v>180403721</v>
      </c>
      <c r="I743" s="43">
        <v>-9.0999999999999998E-2</v>
      </c>
      <c r="J743" s="44">
        <v>0</v>
      </c>
      <c r="K743" s="44">
        <v>0</v>
      </c>
      <c r="L743" s="44">
        <v>0</v>
      </c>
      <c r="M743" s="43">
        <v>-9.0999999999999998E-2</v>
      </c>
      <c r="N743" s="42">
        <v>0</v>
      </c>
      <c r="O743" s="42">
        <v>0</v>
      </c>
      <c r="P743" s="42">
        <v>179249172</v>
      </c>
      <c r="Q743" s="43">
        <v>0.6855</v>
      </c>
      <c r="R743" s="43">
        <v>0.6855</v>
      </c>
      <c r="S743" s="43">
        <v>0.63219999999999998</v>
      </c>
      <c r="T743" s="43">
        <v>0.56889999999999996</v>
      </c>
      <c r="U743" s="43">
        <v>0.63219999999999998</v>
      </c>
    </row>
    <row r="744" spans="1:21" ht="14.1" customHeight="1" x14ac:dyDescent="0.2">
      <c r="A744" s="40">
        <v>180904</v>
      </c>
      <c r="B744" s="40" t="s">
        <v>744</v>
      </c>
      <c r="C744" s="40" t="s">
        <v>1019</v>
      </c>
      <c r="D744" s="41">
        <v>45866.725012000003</v>
      </c>
      <c r="E744" s="42">
        <v>0</v>
      </c>
      <c r="F744" s="42">
        <v>180391203</v>
      </c>
      <c r="G744" s="42">
        <v>182555968</v>
      </c>
      <c r="H744" s="42">
        <v>169047425</v>
      </c>
      <c r="I744" s="43">
        <v>-7.3999999999999996E-2</v>
      </c>
      <c r="J744" s="44">
        <v>0</v>
      </c>
      <c r="K744" s="44">
        <v>0</v>
      </c>
      <c r="L744" s="44">
        <v>0</v>
      </c>
      <c r="M744" s="43">
        <v>-7.3999999999999996E-2</v>
      </c>
      <c r="N744" s="42">
        <v>0</v>
      </c>
      <c r="O744" s="42">
        <v>0</v>
      </c>
      <c r="P744" s="42">
        <v>167042846</v>
      </c>
      <c r="Q744" s="43">
        <v>0.6855</v>
      </c>
      <c r="R744" s="43">
        <v>0.6855</v>
      </c>
      <c r="S744" s="43">
        <v>0.63219999999999998</v>
      </c>
      <c r="T744" s="43">
        <v>0.56889999999999996</v>
      </c>
      <c r="U744" s="43">
        <v>0.63219999999999998</v>
      </c>
    </row>
    <row r="745" spans="1:21" ht="14.1" customHeight="1" x14ac:dyDescent="0.2">
      <c r="A745" s="40">
        <v>181901</v>
      </c>
      <c r="B745" s="40" t="s">
        <v>745</v>
      </c>
      <c r="C745" s="40" t="s">
        <v>1019</v>
      </c>
      <c r="D745" s="41">
        <v>45866.675115999999</v>
      </c>
      <c r="E745" s="42">
        <v>0</v>
      </c>
      <c r="F745" s="42">
        <v>1436263809</v>
      </c>
      <c r="G745" s="42">
        <v>1561545269</v>
      </c>
      <c r="H745" s="42">
        <v>1662748879</v>
      </c>
      <c r="I745" s="43">
        <v>6.4799999999999996E-2</v>
      </c>
      <c r="J745" s="44">
        <v>0</v>
      </c>
      <c r="K745" s="44">
        <v>0</v>
      </c>
      <c r="L745" s="44">
        <v>0</v>
      </c>
      <c r="M745" s="43">
        <v>6.4799999999999996E-2</v>
      </c>
      <c r="N745" s="42">
        <v>0</v>
      </c>
      <c r="O745" s="42">
        <v>0</v>
      </c>
      <c r="P745" s="42">
        <v>1529347939</v>
      </c>
      <c r="Q745" s="43">
        <v>0.6169</v>
      </c>
      <c r="R745" s="43">
        <v>0.59379999999999999</v>
      </c>
      <c r="S745" s="43">
        <v>0.63219999999999998</v>
      </c>
      <c r="T745" s="43">
        <v>0.56889999999999996</v>
      </c>
      <c r="U745" s="43">
        <v>0.59379999999999999</v>
      </c>
    </row>
    <row r="746" spans="1:21" ht="14.1" customHeight="1" x14ac:dyDescent="0.2">
      <c r="A746" s="40">
        <v>181905</v>
      </c>
      <c r="B746" s="40" t="s">
        <v>746</v>
      </c>
      <c r="C746" s="40" t="s">
        <v>1019</v>
      </c>
      <c r="D746" s="41">
        <v>45867.776123000003</v>
      </c>
      <c r="E746" s="42">
        <v>106796122</v>
      </c>
      <c r="F746" s="42">
        <v>800941840</v>
      </c>
      <c r="G746" s="42">
        <v>774429929</v>
      </c>
      <c r="H746" s="42">
        <v>747566977</v>
      </c>
      <c r="I746" s="43">
        <v>-3.4700000000000002E-2</v>
      </c>
      <c r="J746" s="44">
        <v>0</v>
      </c>
      <c r="K746" s="44">
        <v>0</v>
      </c>
      <c r="L746" s="44">
        <v>0</v>
      </c>
      <c r="M746" s="43">
        <v>-3.4700000000000002E-2</v>
      </c>
      <c r="N746" s="42">
        <v>98751022</v>
      </c>
      <c r="O746" s="42">
        <v>-8045100</v>
      </c>
      <c r="P746" s="42">
        <v>768818638</v>
      </c>
      <c r="Q746" s="43">
        <v>0.6169</v>
      </c>
      <c r="R746" s="43">
        <v>0.6169</v>
      </c>
      <c r="S746" s="43">
        <v>0.63219999999999998</v>
      </c>
      <c r="T746" s="43">
        <v>0.56889999999999996</v>
      </c>
      <c r="U746" s="43">
        <v>0.6169</v>
      </c>
    </row>
    <row r="747" spans="1:21" ht="14.1" customHeight="1" x14ac:dyDescent="0.2">
      <c r="A747" s="40">
        <v>181906</v>
      </c>
      <c r="B747" s="40" t="s">
        <v>747</v>
      </c>
      <c r="C747" s="40" t="s">
        <v>1019</v>
      </c>
      <c r="D747" s="41">
        <v>45868.751424000002</v>
      </c>
      <c r="E747" s="42">
        <v>61842172</v>
      </c>
      <c r="F747" s="42">
        <v>2341240439</v>
      </c>
      <c r="G747" s="42">
        <v>2332243872</v>
      </c>
      <c r="H747" s="42">
        <v>2274195481</v>
      </c>
      <c r="I747" s="43">
        <v>-2.4899999999999999E-2</v>
      </c>
      <c r="J747" s="44">
        <v>0</v>
      </c>
      <c r="K747" s="44">
        <v>0</v>
      </c>
      <c r="L747" s="44">
        <v>0</v>
      </c>
      <c r="M747" s="43">
        <v>-2.4899999999999999E-2</v>
      </c>
      <c r="N747" s="42">
        <v>41173421</v>
      </c>
      <c r="O747" s="42">
        <v>-20668751</v>
      </c>
      <c r="P747" s="42">
        <v>2263838598</v>
      </c>
      <c r="Q747" s="43">
        <v>0.67949999999999999</v>
      </c>
      <c r="R747" s="43">
        <v>0.67949999999999999</v>
      </c>
      <c r="S747" s="43">
        <v>0.63219999999999998</v>
      </c>
      <c r="T747" s="43">
        <v>0.56889999999999996</v>
      </c>
      <c r="U747" s="43">
        <v>0.63219999999999998</v>
      </c>
    </row>
    <row r="748" spans="1:21" ht="14.1" customHeight="1" x14ac:dyDescent="0.2">
      <c r="A748" s="40">
        <v>181907</v>
      </c>
      <c r="B748" s="40" t="s">
        <v>748</v>
      </c>
      <c r="C748" s="40" t="s">
        <v>1019</v>
      </c>
      <c r="D748" s="41">
        <v>45869.762963000001</v>
      </c>
      <c r="E748" s="42">
        <v>110632310</v>
      </c>
      <c r="F748" s="42">
        <v>1933616008</v>
      </c>
      <c r="G748" s="42">
        <v>1932456421</v>
      </c>
      <c r="H748" s="42">
        <v>1784893089</v>
      </c>
      <c r="I748" s="43">
        <v>-7.6399999999999996E-2</v>
      </c>
      <c r="J748" s="44">
        <v>0</v>
      </c>
      <c r="K748" s="44">
        <v>0</v>
      </c>
      <c r="L748" s="44">
        <v>0</v>
      </c>
      <c r="M748" s="43">
        <v>-7.6399999999999996E-2</v>
      </c>
      <c r="N748" s="42">
        <v>83708356</v>
      </c>
      <c r="O748" s="42">
        <v>-26923954</v>
      </c>
      <c r="P748" s="42">
        <v>1767488113</v>
      </c>
      <c r="Q748" s="43">
        <v>0.6169</v>
      </c>
      <c r="R748" s="43">
        <v>0.6169</v>
      </c>
      <c r="S748" s="43">
        <v>0.63219999999999998</v>
      </c>
      <c r="T748" s="43">
        <v>0.56889999999999996</v>
      </c>
      <c r="U748" s="43">
        <v>0.6169</v>
      </c>
    </row>
    <row r="749" spans="1:21" ht="14.1" customHeight="1" x14ac:dyDescent="0.2">
      <c r="A749" s="40">
        <v>181908</v>
      </c>
      <c r="B749" s="40" t="s">
        <v>749</v>
      </c>
      <c r="C749" s="40" t="s">
        <v>1019</v>
      </c>
      <c r="D749" s="41">
        <v>45868.616493000001</v>
      </c>
      <c r="E749" s="42">
        <v>135392742</v>
      </c>
      <c r="F749" s="42">
        <v>1149626384</v>
      </c>
      <c r="G749" s="42">
        <v>1154903699</v>
      </c>
      <c r="H749" s="42">
        <v>915378250</v>
      </c>
      <c r="I749" s="43">
        <v>-0.2074</v>
      </c>
      <c r="J749" s="44">
        <v>0</v>
      </c>
      <c r="K749" s="44">
        <v>0</v>
      </c>
      <c r="L749" s="44">
        <v>0</v>
      </c>
      <c r="M749" s="43">
        <v>-0.2074</v>
      </c>
      <c r="N749" s="42">
        <v>121071597</v>
      </c>
      <c r="O749" s="42">
        <v>-14321145</v>
      </c>
      <c r="P749" s="42">
        <v>924954568</v>
      </c>
      <c r="Q749" s="43">
        <v>0.67120000000000002</v>
      </c>
      <c r="R749" s="43">
        <v>0.67120000000000002</v>
      </c>
      <c r="S749" s="43">
        <v>0.63219999999999998</v>
      </c>
      <c r="T749" s="43">
        <v>0.56889999999999996</v>
      </c>
      <c r="U749" s="43">
        <v>0.63219999999999998</v>
      </c>
    </row>
    <row r="750" spans="1:21" ht="14.1" customHeight="1" x14ac:dyDescent="0.2">
      <c r="A750" s="40">
        <v>182901</v>
      </c>
      <c r="B750" s="40" t="s">
        <v>750</v>
      </c>
      <c r="C750" s="40" t="s">
        <v>1019</v>
      </c>
      <c r="D750" s="41">
        <v>45862.820868000003</v>
      </c>
      <c r="E750" s="42">
        <v>0</v>
      </c>
      <c r="F750" s="42">
        <v>253766781</v>
      </c>
      <c r="G750" s="42">
        <v>279260932</v>
      </c>
      <c r="H750" s="42">
        <v>270514322</v>
      </c>
      <c r="I750" s="43">
        <v>-3.1300000000000001E-2</v>
      </c>
      <c r="J750" s="44">
        <v>0</v>
      </c>
      <c r="K750" s="44">
        <v>0</v>
      </c>
      <c r="L750" s="44">
        <v>0</v>
      </c>
      <c r="M750" s="43">
        <v>-3.1300000000000001E-2</v>
      </c>
      <c r="N750" s="42">
        <v>0</v>
      </c>
      <c r="O750" s="42">
        <v>0</v>
      </c>
      <c r="P750" s="42">
        <v>245818662</v>
      </c>
      <c r="Q750" s="43">
        <v>0.6169</v>
      </c>
      <c r="R750" s="43">
        <v>0.6169</v>
      </c>
      <c r="S750" s="43">
        <v>0.63219999999999998</v>
      </c>
      <c r="T750" s="43">
        <v>0.56889999999999996</v>
      </c>
      <c r="U750" s="43">
        <v>0.6169</v>
      </c>
    </row>
    <row r="751" spans="1:21" ht="14.1" customHeight="1" x14ac:dyDescent="0.2">
      <c r="A751" s="40">
        <v>182902</v>
      </c>
      <c r="B751" s="40" t="s">
        <v>751</v>
      </c>
      <c r="C751" s="40" t="s">
        <v>1019</v>
      </c>
      <c r="D751" s="41">
        <v>45866.674490999998</v>
      </c>
      <c r="E751" s="42">
        <v>0</v>
      </c>
      <c r="F751" s="42">
        <v>1942640294</v>
      </c>
      <c r="G751" s="42">
        <v>1885927864</v>
      </c>
      <c r="H751" s="42">
        <v>2060173428</v>
      </c>
      <c r="I751" s="43">
        <v>9.2399999999999996E-2</v>
      </c>
      <c r="J751" s="44">
        <v>0</v>
      </c>
      <c r="K751" s="44">
        <v>0</v>
      </c>
      <c r="L751" s="44">
        <v>0</v>
      </c>
      <c r="M751" s="43">
        <v>9.2399999999999996E-2</v>
      </c>
      <c r="N751" s="42">
        <v>0</v>
      </c>
      <c r="O751" s="42">
        <v>0</v>
      </c>
      <c r="P751" s="42">
        <v>2122125660</v>
      </c>
      <c r="Q751" s="43">
        <v>0.6169</v>
      </c>
      <c r="R751" s="43">
        <v>0.57879999999999998</v>
      </c>
      <c r="S751" s="43">
        <v>0.63219999999999998</v>
      </c>
      <c r="T751" s="43">
        <v>0.56889999999999996</v>
      </c>
      <c r="U751" s="43">
        <v>0.57879999999999998</v>
      </c>
    </row>
    <row r="752" spans="1:21" ht="14.1" customHeight="1" x14ac:dyDescent="0.2">
      <c r="A752" s="40">
        <v>182903</v>
      </c>
      <c r="B752" s="40" t="s">
        <v>752</v>
      </c>
      <c r="C752" s="40" t="s">
        <v>1019</v>
      </c>
      <c r="D752" s="41">
        <v>45866.722823999997</v>
      </c>
      <c r="E752" s="42">
        <v>0</v>
      </c>
      <c r="F752" s="42">
        <v>1432672175</v>
      </c>
      <c r="G752" s="42">
        <v>1500417387</v>
      </c>
      <c r="H752" s="42">
        <v>1546768775</v>
      </c>
      <c r="I752" s="43">
        <v>3.09E-2</v>
      </c>
      <c r="J752" s="44">
        <v>0</v>
      </c>
      <c r="K752" s="44">
        <v>0</v>
      </c>
      <c r="L752" s="44">
        <v>0</v>
      </c>
      <c r="M752" s="43">
        <v>3.09E-2</v>
      </c>
      <c r="N752" s="42">
        <v>0</v>
      </c>
      <c r="O752" s="42">
        <v>0</v>
      </c>
      <c r="P752" s="42">
        <v>1476930756</v>
      </c>
      <c r="Q752" s="43">
        <v>0.6169</v>
      </c>
      <c r="R752" s="43">
        <v>0.61329999999999996</v>
      </c>
      <c r="S752" s="43">
        <v>0.63219999999999998</v>
      </c>
      <c r="T752" s="43">
        <v>0.56889999999999996</v>
      </c>
      <c r="U752" s="43">
        <v>0.61329999999999996</v>
      </c>
    </row>
    <row r="753" spans="1:21" ht="14.1" customHeight="1" x14ac:dyDescent="0.2">
      <c r="A753" s="40">
        <v>182904</v>
      </c>
      <c r="B753" s="40" t="s">
        <v>753</v>
      </c>
      <c r="C753" s="40" t="s">
        <v>1019</v>
      </c>
      <c r="D753" s="41">
        <v>45862.838785</v>
      </c>
      <c r="E753" s="42">
        <v>0</v>
      </c>
      <c r="F753" s="42">
        <v>619267977</v>
      </c>
      <c r="G753" s="42">
        <v>655308426</v>
      </c>
      <c r="H753" s="42">
        <v>651783663</v>
      </c>
      <c r="I753" s="43">
        <v>-5.4000000000000003E-3</v>
      </c>
      <c r="J753" s="44">
        <v>0</v>
      </c>
      <c r="K753" s="44">
        <v>0</v>
      </c>
      <c r="L753" s="44">
        <v>0</v>
      </c>
      <c r="M753" s="43">
        <v>-5.4000000000000003E-3</v>
      </c>
      <c r="N753" s="42">
        <v>0</v>
      </c>
      <c r="O753" s="42">
        <v>0</v>
      </c>
      <c r="P753" s="42">
        <v>615937068</v>
      </c>
      <c r="Q753" s="43">
        <v>0.6169</v>
      </c>
      <c r="R753" s="43">
        <v>0.6169</v>
      </c>
      <c r="S753" s="43">
        <v>0.63219999999999998</v>
      </c>
      <c r="T753" s="43">
        <v>0.56889999999999996</v>
      </c>
      <c r="U753" s="43">
        <v>0.6169</v>
      </c>
    </row>
    <row r="754" spans="1:21" ht="14.1" customHeight="1" x14ac:dyDescent="0.2">
      <c r="A754" s="40">
        <v>182905</v>
      </c>
      <c r="B754" s="40" t="s">
        <v>754</v>
      </c>
      <c r="C754" s="40" t="s">
        <v>1019</v>
      </c>
      <c r="D754" s="41">
        <v>45868.763772999999</v>
      </c>
      <c r="E754" s="42">
        <v>0</v>
      </c>
      <c r="F754" s="42">
        <v>80627254</v>
      </c>
      <c r="G754" s="42">
        <v>79217384</v>
      </c>
      <c r="H754" s="42">
        <v>81054797</v>
      </c>
      <c r="I754" s="43">
        <v>2.3199999999999998E-2</v>
      </c>
      <c r="J754" s="44">
        <v>0</v>
      </c>
      <c r="K754" s="44">
        <v>0</v>
      </c>
      <c r="L754" s="44">
        <v>0</v>
      </c>
      <c r="M754" s="43">
        <v>2.3199999999999998E-2</v>
      </c>
      <c r="N754" s="42">
        <v>0</v>
      </c>
      <c r="O754" s="42">
        <v>0</v>
      </c>
      <c r="P754" s="42">
        <v>82497368</v>
      </c>
      <c r="Q754" s="43">
        <v>0.6169</v>
      </c>
      <c r="R754" s="43">
        <v>0.6169</v>
      </c>
      <c r="S754" s="43">
        <v>0.63219999999999998</v>
      </c>
      <c r="T754" s="43">
        <v>0.56889999999999996</v>
      </c>
      <c r="U754" s="43">
        <v>0.6169</v>
      </c>
    </row>
    <row r="755" spans="1:21" ht="14.1" customHeight="1" x14ac:dyDescent="0.2">
      <c r="A755" s="40">
        <v>182906</v>
      </c>
      <c r="B755" s="40" t="s">
        <v>755</v>
      </c>
      <c r="C755" s="40" t="s">
        <v>1019</v>
      </c>
      <c r="D755" s="41">
        <v>45861.750174000001</v>
      </c>
      <c r="E755" s="42">
        <v>35196520</v>
      </c>
      <c r="F755" s="42">
        <v>1016913417</v>
      </c>
      <c r="G755" s="42">
        <v>1009748521</v>
      </c>
      <c r="H755" s="42">
        <v>1061848389</v>
      </c>
      <c r="I755" s="43">
        <v>5.16E-2</v>
      </c>
      <c r="J755" s="44">
        <v>0</v>
      </c>
      <c r="K755" s="44">
        <v>0</v>
      </c>
      <c r="L755" s="44">
        <v>0</v>
      </c>
      <c r="M755" s="43">
        <v>5.16E-2</v>
      </c>
      <c r="N755" s="42">
        <v>40428349</v>
      </c>
      <c r="O755" s="42">
        <v>5231829</v>
      </c>
      <c r="P755" s="42">
        <v>1072798770</v>
      </c>
      <c r="Q755" s="43">
        <v>0.6169</v>
      </c>
      <c r="R755" s="43">
        <v>0.59930000000000005</v>
      </c>
      <c r="S755" s="43">
        <v>0.63219999999999998</v>
      </c>
      <c r="T755" s="43">
        <v>0.56889999999999996</v>
      </c>
      <c r="U755" s="43">
        <v>0.59930000000000005</v>
      </c>
    </row>
    <row r="756" spans="1:21" ht="14.1" customHeight="1" x14ac:dyDescent="0.2">
      <c r="A756" s="40">
        <v>183901</v>
      </c>
      <c r="B756" s="40" t="s">
        <v>756</v>
      </c>
      <c r="C756" s="40" t="s">
        <v>1019</v>
      </c>
      <c r="D756" s="41">
        <v>45868.529016</v>
      </c>
      <c r="E756" s="42">
        <v>17487190</v>
      </c>
      <c r="F756" s="42">
        <v>442940555</v>
      </c>
      <c r="G756" s="42">
        <v>428811594</v>
      </c>
      <c r="H756" s="42">
        <v>487019570</v>
      </c>
      <c r="I756" s="43">
        <v>0.13569999999999999</v>
      </c>
      <c r="J756" s="44">
        <v>0</v>
      </c>
      <c r="K756" s="44">
        <v>0</v>
      </c>
      <c r="L756" s="44">
        <v>0</v>
      </c>
      <c r="M756" s="43">
        <v>0.13569999999999999</v>
      </c>
      <c r="N756" s="42">
        <v>15758070</v>
      </c>
      <c r="O756" s="42">
        <v>-1729120</v>
      </c>
      <c r="P756" s="42">
        <v>498963556</v>
      </c>
      <c r="Q756" s="43">
        <v>0.61919999999999997</v>
      </c>
      <c r="R756" s="43">
        <v>0.56340000000000001</v>
      </c>
      <c r="S756" s="43">
        <v>0.63219999999999998</v>
      </c>
      <c r="T756" s="43">
        <v>0.56889999999999996</v>
      </c>
      <c r="U756" s="43">
        <v>0.56889999999999996</v>
      </c>
    </row>
    <row r="757" spans="1:21" ht="14.1" customHeight="1" x14ac:dyDescent="0.2">
      <c r="A757" s="40">
        <v>183902</v>
      </c>
      <c r="B757" s="40" t="s">
        <v>757</v>
      </c>
      <c r="C757" s="40" t="s">
        <v>1019</v>
      </c>
      <c r="D757" s="41">
        <v>45862.81338</v>
      </c>
      <c r="E757" s="42">
        <v>102499470</v>
      </c>
      <c r="F757" s="42">
        <v>3378864113</v>
      </c>
      <c r="G757" s="42">
        <v>3360192355</v>
      </c>
      <c r="H757" s="42">
        <v>3260481994</v>
      </c>
      <c r="I757" s="43">
        <v>-2.9700000000000001E-2</v>
      </c>
      <c r="J757" s="44">
        <v>0</v>
      </c>
      <c r="K757" s="44">
        <v>0</v>
      </c>
      <c r="L757" s="44">
        <v>0</v>
      </c>
      <c r="M757" s="43">
        <v>-2.9700000000000001E-2</v>
      </c>
      <c r="N757" s="42">
        <v>84098000</v>
      </c>
      <c r="O757" s="42">
        <v>-18401470</v>
      </c>
      <c r="P757" s="42">
        <v>3263239786</v>
      </c>
      <c r="Q757" s="43">
        <v>0.61919999999999997</v>
      </c>
      <c r="R757" s="43">
        <v>0.61919999999999997</v>
      </c>
      <c r="S757" s="43">
        <v>0.63219999999999998</v>
      </c>
      <c r="T757" s="43">
        <v>0.56889999999999996</v>
      </c>
      <c r="U757" s="43">
        <v>0.61919999999999997</v>
      </c>
    </row>
    <row r="758" spans="1:21" ht="14.1" customHeight="1" x14ac:dyDescent="0.2">
      <c r="A758" s="40">
        <v>183904</v>
      </c>
      <c r="B758" s="40" t="s">
        <v>758</v>
      </c>
      <c r="C758" s="40" t="s">
        <v>1019</v>
      </c>
      <c r="D758" s="41">
        <v>45869.755693999999</v>
      </c>
      <c r="E758" s="42">
        <v>11194530</v>
      </c>
      <c r="F758" s="42">
        <v>161443361</v>
      </c>
      <c r="G758" s="42">
        <v>144824790</v>
      </c>
      <c r="H758" s="42">
        <v>146854082</v>
      </c>
      <c r="I758" s="43">
        <v>1.4E-2</v>
      </c>
      <c r="J758" s="44">
        <v>0</v>
      </c>
      <c r="K758" s="44">
        <v>0</v>
      </c>
      <c r="L758" s="44">
        <v>0</v>
      </c>
      <c r="M758" s="43">
        <v>1.4E-2</v>
      </c>
      <c r="N758" s="42">
        <v>9880390</v>
      </c>
      <c r="O758" s="42">
        <v>-1314140</v>
      </c>
      <c r="P758" s="42">
        <v>162234515</v>
      </c>
      <c r="Q758" s="43">
        <v>0.61919999999999997</v>
      </c>
      <c r="R758" s="43">
        <v>0.61919999999999997</v>
      </c>
      <c r="S758" s="43">
        <v>0.63219999999999998</v>
      </c>
      <c r="T758" s="43">
        <v>0.56889999999999996</v>
      </c>
      <c r="U758" s="43">
        <v>0.61919999999999997</v>
      </c>
    </row>
    <row r="759" spans="1:21" ht="14.1" customHeight="1" x14ac:dyDescent="0.2">
      <c r="A759" s="40">
        <v>184901</v>
      </c>
      <c r="B759" s="40" t="s">
        <v>759</v>
      </c>
      <c r="C759" s="40" t="s">
        <v>1019</v>
      </c>
      <c r="D759" s="41">
        <v>45862.833843</v>
      </c>
      <c r="E759" s="42">
        <v>0</v>
      </c>
      <c r="F759" s="42">
        <v>594651293</v>
      </c>
      <c r="G759" s="42">
        <v>618328486</v>
      </c>
      <c r="H759" s="42">
        <v>633608468</v>
      </c>
      <c r="I759" s="43">
        <v>2.47E-2</v>
      </c>
      <c r="J759" s="44">
        <v>0</v>
      </c>
      <c r="K759" s="44">
        <v>0</v>
      </c>
      <c r="L759" s="44">
        <v>0</v>
      </c>
      <c r="M759" s="43">
        <v>2.47E-2</v>
      </c>
      <c r="N759" s="42">
        <v>0</v>
      </c>
      <c r="O759" s="42">
        <v>0</v>
      </c>
      <c r="P759" s="42">
        <v>609346170</v>
      </c>
      <c r="Q759" s="43">
        <v>0.61919999999999997</v>
      </c>
      <c r="R759" s="43">
        <v>0.61919999999999997</v>
      </c>
      <c r="S759" s="43">
        <v>0.63219999999999998</v>
      </c>
      <c r="T759" s="43">
        <v>0.56889999999999996</v>
      </c>
      <c r="U759" s="43">
        <v>0.61919999999999997</v>
      </c>
    </row>
    <row r="760" spans="1:21" ht="14.1" customHeight="1" x14ac:dyDescent="0.2">
      <c r="A760" s="40">
        <v>184902</v>
      </c>
      <c r="B760" s="40" t="s">
        <v>760</v>
      </c>
      <c r="C760" s="40" t="s">
        <v>1019</v>
      </c>
      <c r="D760" s="41">
        <v>45869.810544</v>
      </c>
      <c r="E760" s="42">
        <v>0</v>
      </c>
      <c r="F760" s="42">
        <v>2611808823</v>
      </c>
      <c r="G760" s="42">
        <v>2842224792</v>
      </c>
      <c r="H760" s="42">
        <v>2805890505</v>
      </c>
      <c r="I760" s="43">
        <v>-1.2800000000000001E-2</v>
      </c>
      <c r="J760" s="44">
        <v>0</v>
      </c>
      <c r="K760" s="44">
        <v>0</v>
      </c>
      <c r="L760" s="44">
        <v>0</v>
      </c>
      <c r="M760" s="43">
        <v>-1.2800000000000001E-2</v>
      </c>
      <c r="N760" s="42">
        <v>0</v>
      </c>
      <c r="O760" s="42">
        <v>0</v>
      </c>
      <c r="P760" s="42">
        <v>2578420116</v>
      </c>
      <c r="Q760" s="43">
        <v>0.6169</v>
      </c>
      <c r="R760" s="43">
        <v>0.6169</v>
      </c>
      <c r="S760" s="43">
        <v>0.63219999999999998</v>
      </c>
      <c r="T760" s="43">
        <v>0.56889999999999996</v>
      </c>
      <c r="U760" s="43">
        <v>0.6169</v>
      </c>
    </row>
    <row r="761" spans="1:21" ht="14.1" customHeight="1" x14ac:dyDescent="0.2">
      <c r="A761" s="40">
        <v>184903</v>
      </c>
      <c r="B761" s="40" t="s">
        <v>761</v>
      </c>
      <c r="C761" s="40" t="s">
        <v>1019</v>
      </c>
      <c r="D761" s="41">
        <v>45860.842743000001</v>
      </c>
      <c r="E761" s="42">
        <v>0</v>
      </c>
      <c r="F761" s="42">
        <v>7467563658</v>
      </c>
      <c r="G761" s="42">
        <v>8235528802</v>
      </c>
      <c r="H761" s="42">
        <v>8226516420</v>
      </c>
      <c r="I761" s="43">
        <v>-1.1000000000000001E-3</v>
      </c>
      <c r="J761" s="44">
        <v>0</v>
      </c>
      <c r="K761" s="44">
        <v>0</v>
      </c>
      <c r="L761" s="44">
        <v>0</v>
      </c>
      <c r="M761" s="43">
        <v>-1.1000000000000001E-3</v>
      </c>
      <c r="N761" s="42">
        <v>0</v>
      </c>
      <c r="O761" s="42">
        <v>0</v>
      </c>
      <c r="P761" s="42">
        <v>7459391683</v>
      </c>
      <c r="Q761" s="43">
        <v>0.6169</v>
      </c>
      <c r="R761" s="43">
        <v>0.6169</v>
      </c>
      <c r="S761" s="43">
        <v>0.63219999999999998</v>
      </c>
      <c r="T761" s="43">
        <v>0.56889999999999996</v>
      </c>
      <c r="U761" s="43">
        <v>0.6169</v>
      </c>
    </row>
    <row r="762" spans="1:21" ht="14.1" customHeight="1" x14ac:dyDescent="0.2">
      <c r="A762" s="40">
        <v>184904</v>
      </c>
      <c r="B762" s="40" t="s">
        <v>762</v>
      </c>
      <c r="C762" s="40" t="s">
        <v>1019</v>
      </c>
      <c r="D762" s="41">
        <v>45866.745265999998</v>
      </c>
      <c r="E762" s="42">
        <v>0</v>
      </c>
      <c r="F762" s="42">
        <v>735088025</v>
      </c>
      <c r="G762" s="42">
        <v>789810270</v>
      </c>
      <c r="H762" s="42">
        <v>797230315</v>
      </c>
      <c r="I762" s="43">
        <v>9.4000000000000004E-3</v>
      </c>
      <c r="J762" s="44">
        <v>0</v>
      </c>
      <c r="K762" s="44">
        <v>0</v>
      </c>
      <c r="L762" s="44">
        <v>0</v>
      </c>
      <c r="M762" s="43">
        <v>9.4000000000000004E-3</v>
      </c>
      <c r="N762" s="42">
        <v>0</v>
      </c>
      <c r="O762" s="42">
        <v>0</v>
      </c>
      <c r="P762" s="42">
        <v>741993970</v>
      </c>
      <c r="Q762" s="43">
        <v>0.6169</v>
      </c>
      <c r="R762" s="43">
        <v>0.6169</v>
      </c>
      <c r="S762" s="43">
        <v>0.63219999999999998</v>
      </c>
      <c r="T762" s="43">
        <v>0.56889999999999996</v>
      </c>
      <c r="U762" s="43">
        <v>0.6169</v>
      </c>
    </row>
    <row r="763" spans="1:21" ht="14.1" customHeight="1" x14ac:dyDescent="0.2">
      <c r="A763" s="40">
        <v>184907</v>
      </c>
      <c r="B763" s="40" t="s">
        <v>763</v>
      </c>
      <c r="C763" s="40" t="s">
        <v>1019</v>
      </c>
      <c r="D763" s="41">
        <v>45869.662407000003</v>
      </c>
      <c r="E763" s="42">
        <v>0</v>
      </c>
      <c r="F763" s="42">
        <v>6422664129</v>
      </c>
      <c r="G763" s="42">
        <v>6867156827</v>
      </c>
      <c r="H763" s="42">
        <v>7166590487</v>
      </c>
      <c r="I763" s="43">
        <v>4.36E-2</v>
      </c>
      <c r="J763" s="44">
        <v>0</v>
      </c>
      <c r="K763" s="44">
        <v>0</v>
      </c>
      <c r="L763" s="44">
        <v>0</v>
      </c>
      <c r="M763" s="43">
        <v>4.36E-2</v>
      </c>
      <c r="N763" s="42">
        <v>0</v>
      </c>
      <c r="O763" s="42">
        <v>0</v>
      </c>
      <c r="P763" s="42">
        <v>6702716249</v>
      </c>
      <c r="Q763" s="43">
        <v>0.6169</v>
      </c>
      <c r="R763" s="43">
        <v>0.60589999999999999</v>
      </c>
      <c r="S763" s="43">
        <v>0.63219999999999998</v>
      </c>
      <c r="T763" s="43">
        <v>0.56889999999999996</v>
      </c>
      <c r="U763" s="43">
        <v>0.60589999999999999</v>
      </c>
    </row>
    <row r="764" spans="1:21" ht="14.1" customHeight="1" x14ac:dyDescent="0.2">
      <c r="A764" s="40">
        <v>184908</v>
      </c>
      <c r="B764" s="40" t="s">
        <v>764</v>
      </c>
      <c r="C764" s="40" t="s">
        <v>1019</v>
      </c>
      <c r="D764" s="41">
        <v>45868.759676000001</v>
      </c>
      <c r="E764" s="42">
        <v>0</v>
      </c>
      <c r="F764" s="42">
        <v>851297087</v>
      </c>
      <c r="G764" s="42">
        <v>917004152</v>
      </c>
      <c r="H764" s="42">
        <v>917860117</v>
      </c>
      <c r="I764" s="43">
        <v>8.9999999999999998E-4</v>
      </c>
      <c r="J764" s="44">
        <v>0</v>
      </c>
      <c r="K764" s="44">
        <v>0</v>
      </c>
      <c r="L764" s="44">
        <v>0</v>
      </c>
      <c r="M764" s="43">
        <v>8.9999999999999998E-4</v>
      </c>
      <c r="N764" s="42">
        <v>0</v>
      </c>
      <c r="O764" s="42">
        <v>0</v>
      </c>
      <c r="P764" s="42">
        <v>852091719</v>
      </c>
      <c r="Q764" s="43">
        <v>0.6169</v>
      </c>
      <c r="R764" s="43">
        <v>0.6169</v>
      </c>
      <c r="S764" s="43">
        <v>0.63219999999999998</v>
      </c>
      <c r="T764" s="43">
        <v>0.56889999999999996</v>
      </c>
      <c r="U764" s="43">
        <v>0.6169</v>
      </c>
    </row>
    <row r="765" spans="1:21" ht="14.1" customHeight="1" x14ac:dyDescent="0.2">
      <c r="A765" s="40">
        <v>184909</v>
      </c>
      <c r="B765" s="40" t="s">
        <v>765</v>
      </c>
      <c r="C765" s="40" t="s">
        <v>1019</v>
      </c>
      <c r="D765" s="41">
        <v>45867.779514000002</v>
      </c>
      <c r="E765" s="42">
        <v>0</v>
      </c>
      <c r="F765" s="42">
        <v>1355189593</v>
      </c>
      <c r="G765" s="42">
        <v>1456636357</v>
      </c>
      <c r="H765" s="42">
        <v>1523968494</v>
      </c>
      <c r="I765" s="43">
        <v>4.6199999999999998E-2</v>
      </c>
      <c r="J765" s="44">
        <v>0</v>
      </c>
      <c r="K765" s="44">
        <v>0</v>
      </c>
      <c r="L765" s="44">
        <v>0</v>
      </c>
      <c r="M765" s="43">
        <v>4.6199999999999998E-2</v>
      </c>
      <c r="N765" s="42">
        <v>0</v>
      </c>
      <c r="O765" s="42">
        <v>0</v>
      </c>
      <c r="P765" s="42">
        <v>1417832415</v>
      </c>
      <c r="Q765" s="43">
        <v>0.6169</v>
      </c>
      <c r="R765" s="43">
        <v>0.60429999999999995</v>
      </c>
      <c r="S765" s="43">
        <v>0.63219999999999998</v>
      </c>
      <c r="T765" s="43">
        <v>0.56889999999999996</v>
      </c>
      <c r="U765" s="43">
        <v>0.60429999999999995</v>
      </c>
    </row>
    <row r="766" spans="1:21" ht="14.1" customHeight="1" x14ac:dyDescent="0.2">
      <c r="A766" s="40">
        <v>184911</v>
      </c>
      <c r="B766" s="40" t="s">
        <v>766</v>
      </c>
      <c r="C766" s="40" t="s">
        <v>1019</v>
      </c>
      <c r="D766" s="41">
        <v>45867.808390999999</v>
      </c>
      <c r="E766" s="42">
        <v>0</v>
      </c>
      <c r="F766" s="42">
        <v>300925947</v>
      </c>
      <c r="G766" s="42">
        <v>308033095</v>
      </c>
      <c r="H766" s="42">
        <v>312476716</v>
      </c>
      <c r="I766" s="43">
        <v>1.44E-2</v>
      </c>
      <c r="J766" s="44">
        <v>0</v>
      </c>
      <c r="K766" s="44">
        <v>0</v>
      </c>
      <c r="L766" s="44">
        <v>0</v>
      </c>
      <c r="M766" s="43">
        <v>1.44E-2</v>
      </c>
      <c r="N766" s="42">
        <v>0</v>
      </c>
      <c r="O766" s="42">
        <v>0</v>
      </c>
      <c r="P766" s="42">
        <v>305267042</v>
      </c>
      <c r="Q766" s="43">
        <v>0.61919999999999997</v>
      </c>
      <c r="R766" s="43">
        <v>0.61919999999999997</v>
      </c>
      <c r="S766" s="43">
        <v>0.63219999999999998</v>
      </c>
      <c r="T766" s="43">
        <v>0.56889999999999996</v>
      </c>
      <c r="U766" s="43">
        <v>0.61919999999999997</v>
      </c>
    </row>
    <row r="767" spans="1:21" ht="14.1" customHeight="1" x14ac:dyDescent="0.2">
      <c r="A767" s="40">
        <v>185901</v>
      </c>
      <c r="B767" s="40" t="s">
        <v>767</v>
      </c>
      <c r="C767" s="40" t="s">
        <v>1019</v>
      </c>
      <c r="D767" s="41">
        <v>45870.512950999997</v>
      </c>
      <c r="E767" s="42">
        <v>0</v>
      </c>
      <c r="F767" s="42">
        <v>207452709</v>
      </c>
      <c r="G767" s="42">
        <v>215742519</v>
      </c>
      <c r="H767" s="42">
        <v>195860071</v>
      </c>
      <c r="I767" s="43">
        <v>-9.2200000000000004E-2</v>
      </c>
      <c r="J767" s="44">
        <v>0</v>
      </c>
      <c r="K767" s="44">
        <v>0</v>
      </c>
      <c r="L767" s="44">
        <v>0</v>
      </c>
      <c r="M767" s="43">
        <v>-9.2200000000000004E-2</v>
      </c>
      <c r="N767" s="42">
        <v>0</v>
      </c>
      <c r="O767" s="42">
        <v>0</v>
      </c>
      <c r="P767" s="42">
        <v>188334235</v>
      </c>
      <c r="Q767" s="43">
        <v>0.61919999999999997</v>
      </c>
      <c r="R767" s="43">
        <v>0.61919999999999997</v>
      </c>
      <c r="S767" s="43">
        <v>0.63219999999999998</v>
      </c>
      <c r="T767" s="43">
        <v>0.56889999999999996</v>
      </c>
      <c r="U767" s="43">
        <v>0.61919999999999997</v>
      </c>
    </row>
    <row r="768" spans="1:21" ht="14.1" customHeight="1" x14ac:dyDescent="0.2">
      <c r="A768" s="40">
        <v>185902</v>
      </c>
      <c r="B768" s="40" t="s">
        <v>768</v>
      </c>
      <c r="C768" s="40" t="s">
        <v>1019</v>
      </c>
      <c r="D768" s="41">
        <v>45863.564617999997</v>
      </c>
      <c r="E768" s="42">
        <v>0</v>
      </c>
      <c r="F768" s="42">
        <v>220807673</v>
      </c>
      <c r="G768" s="42">
        <v>226085284</v>
      </c>
      <c r="H768" s="42">
        <v>235554963</v>
      </c>
      <c r="I768" s="43">
        <v>4.19E-2</v>
      </c>
      <c r="J768" s="44">
        <v>0</v>
      </c>
      <c r="K768" s="44">
        <v>0</v>
      </c>
      <c r="L768" s="44">
        <v>0</v>
      </c>
      <c r="M768" s="43">
        <v>4.19E-2</v>
      </c>
      <c r="N768" s="42">
        <v>0</v>
      </c>
      <c r="O768" s="42">
        <v>0</v>
      </c>
      <c r="P768" s="42">
        <v>230056297</v>
      </c>
      <c r="Q768" s="43">
        <v>0.61919999999999997</v>
      </c>
      <c r="R768" s="43">
        <v>0.60909999999999997</v>
      </c>
      <c r="S768" s="43">
        <v>0.63219999999999998</v>
      </c>
      <c r="T768" s="43">
        <v>0.56889999999999996</v>
      </c>
      <c r="U768" s="43">
        <v>0.60909999999999997</v>
      </c>
    </row>
    <row r="769" spans="1:21" ht="14.1" customHeight="1" x14ac:dyDescent="0.2">
      <c r="A769" s="40">
        <v>185903</v>
      </c>
      <c r="B769" s="40" t="s">
        <v>769</v>
      </c>
      <c r="C769" s="40" t="s">
        <v>1019</v>
      </c>
      <c r="D769" s="41">
        <v>45868.773031999997</v>
      </c>
      <c r="E769" s="42">
        <v>0</v>
      </c>
      <c r="F769" s="42">
        <v>650249076</v>
      </c>
      <c r="G769" s="42">
        <v>681826243</v>
      </c>
      <c r="H769" s="42">
        <v>807760226</v>
      </c>
      <c r="I769" s="43">
        <v>0.1847</v>
      </c>
      <c r="J769" s="44">
        <v>100391383</v>
      </c>
      <c r="K769" s="44">
        <v>0</v>
      </c>
      <c r="L769" s="44">
        <v>100391383</v>
      </c>
      <c r="M769" s="43">
        <v>3.27E-2</v>
      </c>
      <c r="N769" s="42">
        <v>0</v>
      </c>
      <c r="O769" s="42">
        <v>0</v>
      </c>
      <c r="P769" s="42">
        <v>770350725</v>
      </c>
      <c r="Q769" s="43">
        <v>0.6169</v>
      </c>
      <c r="R769" s="43">
        <v>0.61609999999999998</v>
      </c>
      <c r="S769" s="43">
        <v>0.63219999999999998</v>
      </c>
      <c r="T769" s="43">
        <v>0.56889999999999996</v>
      </c>
      <c r="U769" s="43">
        <v>0.61609999999999998</v>
      </c>
    </row>
    <row r="770" spans="1:21" ht="14.1" customHeight="1" x14ac:dyDescent="0.2">
      <c r="A770" s="40">
        <v>185904</v>
      </c>
      <c r="B770" s="40" t="s">
        <v>770</v>
      </c>
      <c r="C770" s="40" t="s">
        <v>1019</v>
      </c>
      <c r="D770" s="41">
        <v>45868.774896000003</v>
      </c>
      <c r="E770" s="42">
        <v>0</v>
      </c>
      <c r="F770" s="42">
        <v>89016272</v>
      </c>
      <c r="G770" s="42">
        <v>93013728</v>
      </c>
      <c r="H770" s="42">
        <v>103332898</v>
      </c>
      <c r="I770" s="43">
        <v>0.1109</v>
      </c>
      <c r="J770" s="44">
        <v>0</v>
      </c>
      <c r="K770" s="44">
        <v>0</v>
      </c>
      <c r="L770" s="44">
        <v>0</v>
      </c>
      <c r="M770" s="43">
        <v>0.1109</v>
      </c>
      <c r="N770" s="42">
        <v>0</v>
      </c>
      <c r="O770" s="42">
        <v>0</v>
      </c>
      <c r="P770" s="42">
        <v>98891954</v>
      </c>
      <c r="Q770" s="43">
        <v>0.6169</v>
      </c>
      <c r="R770" s="43">
        <v>0.56910000000000005</v>
      </c>
      <c r="S770" s="43">
        <v>0.63219999999999998</v>
      </c>
      <c r="T770" s="43">
        <v>0.56889999999999996</v>
      </c>
      <c r="U770" s="43">
        <v>0.56910000000000005</v>
      </c>
    </row>
    <row r="771" spans="1:21" ht="14.1" customHeight="1" x14ac:dyDescent="0.2">
      <c r="A771" s="40">
        <v>186901</v>
      </c>
      <c r="B771" s="40" t="s">
        <v>771</v>
      </c>
      <c r="C771" s="40" t="s">
        <v>1019</v>
      </c>
      <c r="D771" s="41">
        <v>45866.673819000003</v>
      </c>
      <c r="E771" s="42">
        <v>1211020</v>
      </c>
      <c r="F771" s="42">
        <v>1402032569</v>
      </c>
      <c r="G771" s="42">
        <v>1401198605</v>
      </c>
      <c r="H771" s="42">
        <v>1403665647</v>
      </c>
      <c r="I771" s="43">
        <v>1.8E-3</v>
      </c>
      <c r="J771" s="44">
        <v>0</v>
      </c>
      <c r="K771" s="44">
        <v>0</v>
      </c>
      <c r="L771" s="44">
        <v>0</v>
      </c>
      <c r="M771" s="43">
        <v>1.8E-3</v>
      </c>
      <c r="N771" s="42">
        <v>874240</v>
      </c>
      <c r="O771" s="42">
        <v>-336780</v>
      </c>
      <c r="P771" s="42">
        <v>1404162167</v>
      </c>
      <c r="Q771" s="43">
        <v>0.6169</v>
      </c>
      <c r="R771" s="43">
        <v>0.6169</v>
      </c>
      <c r="S771" s="43">
        <v>0.63219999999999998</v>
      </c>
      <c r="T771" s="43">
        <v>0.56889999999999996</v>
      </c>
      <c r="U771" s="43">
        <v>0.6169</v>
      </c>
    </row>
    <row r="772" spans="1:21" ht="14.1" customHeight="1" x14ac:dyDescent="0.2">
      <c r="A772" s="40">
        <v>186902</v>
      </c>
      <c r="B772" s="40" t="s">
        <v>772</v>
      </c>
      <c r="C772" s="40" t="s">
        <v>1019</v>
      </c>
      <c r="D772" s="41">
        <v>45863.566214999999</v>
      </c>
      <c r="E772" s="42">
        <v>57496170</v>
      </c>
      <c r="F772" s="42">
        <v>3441896228</v>
      </c>
      <c r="G772" s="42">
        <v>3498754755</v>
      </c>
      <c r="H772" s="42">
        <v>3074470819</v>
      </c>
      <c r="I772" s="43">
        <v>-0.12130000000000001</v>
      </c>
      <c r="J772" s="44">
        <v>0</v>
      </c>
      <c r="K772" s="44">
        <v>0</v>
      </c>
      <c r="L772" s="44">
        <v>0</v>
      </c>
      <c r="M772" s="43">
        <v>-0.12130000000000001</v>
      </c>
      <c r="N772" s="42">
        <v>47639710</v>
      </c>
      <c r="O772" s="42">
        <v>-9856460</v>
      </c>
      <c r="P772" s="42">
        <v>3021623298</v>
      </c>
      <c r="Q772" s="43">
        <v>0.62070000000000003</v>
      </c>
      <c r="R772" s="43">
        <v>0.62070000000000003</v>
      </c>
      <c r="S772" s="43">
        <v>0.63219999999999998</v>
      </c>
      <c r="T772" s="43">
        <v>0.56889999999999996</v>
      </c>
      <c r="U772" s="43">
        <v>0.62070000000000003</v>
      </c>
    </row>
    <row r="773" spans="1:21" ht="14.1" customHeight="1" x14ac:dyDescent="0.2">
      <c r="A773" s="40">
        <v>186903</v>
      </c>
      <c r="B773" s="40" t="s">
        <v>773</v>
      </c>
      <c r="C773" s="40" t="s">
        <v>1019</v>
      </c>
      <c r="D773" s="41">
        <v>45866.639305999997</v>
      </c>
      <c r="E773" s="42">
        <v>4384810</v>
      </c>
      <c r="F773" s="42">
        <v>1464640764</v>
      </c>
      <c r="G773" s="42">
        <v>1465347918</v>
      </c>
      <c r="H773" s="42">
        <v>1344567413</v>
      </c>
      <c r="I773" s="43">
        <v>-8.2400000000000001E-2</v>
      </c>
      <c r="J773" s="44">
        <v>0</v>
      </c>
      <c r="K773" s="44">
        <v>0</v>
      </c>
      <c r="L773" s="44">
        <v>0</v>
      </c>
      <c r="M773" s="43">
        <v>-8.2400000000000001E-2</v>
      </c>
      <c r="N773" s="42">
        <v>2593450</v>
      </c>
      <c r="O773" s="42">
        <v>-1791360</v>
      </c>
      <c r="P773" s="42">
        <v>1342488601</v>
      </c>
      <c r="Q773" s="43">
        <v>0.6169</v>
      </c>
      <c r="R773" s="43">
        <v>0.6169</v>
      </c>
      <c r="S773" s="43">
        <v>0.63219999999999998</v>
      </c>
      <c r="T773" s="43">
        <v>0.56889999999999996</v>
      </c>
      <c r="U773" s="43">
        <v>0.6169</v>
      </c>
    </row>
    <row r="774" spans="1:21" ht="14.1" customHeight="1" x14ac:dyDescent="0.2">
      <c r="A774" s="40">
        <v>187901</v>
      </c>
      <c r="B774" s="40" t="s">
        <v>774</v>
      </c>
      <c r="C774" s="40" t="s">
        <v>1019</v>
      </c>
      <c r="D774" s="41">
        <v>45866.631203999998</v>
      </c>
      <c r="E774" s="42">
        <v>13306716</v>
      </c>
      <c r="F774" s="42">
        <v>221151162</v>
      </c>
      <c r="G774" s="42">
        <v>218349990</v>
      </c>
      <c r="H774" s="42">
        <v>208735759</v>
      </c>
      <c r="I774" s="43">
        <v>-4.3999999999999997E-2</v>
      </c>
      <c r="J774" s="44">
        <v>0</v>
      </c>
      <c r="K774" s="44">
        <v>0</v>
      </c>
      <c r="L774" s="44">
        <v>0</v>
      </c>
      <c r="M774" s="43">
        <v>-4.3999999999999997E-2</v>
      </c>
      <c r="N774" s="42">
        <v>11573104</v>
      </c>
      <c r="O774" s="42">
        <v>-1733612</v>
      </c>
      <c r="P774" s="42">
        <v>210265892</v>
      </c>
      <c r="Q774" s="43">
        <v>0.629</v>
      </c>
      <c r="R774" s="43">
        <v>0.629</v>
      </c>
      <c r="S774" s="43">
        <v>0.63219999999999998</v>
      </c>
      <c r="T774" s="43">
        <v>0.56889999999999996</v>
      </c>
      <c r="U774" s="43">
        <v>0.629</v>
      </c>
    </row>
    <row r="775" spans="1:21" ht="14.1" customHeight="1" x14ac:dyDescent="0.2">
      <c r="A775" s="40">
        <v>187903</v>
      </c>
      <c r="B775" s="40" t="s">
        <v>775</v>
      </c>
      <c r="C775" s="40" t="s">
        <v>1019</v>
      </c>
      <c r="D775" s="41">
        <v>45866.723160000001</v>
      </c>
      <c r="E775" s="42">
        <v>0</v>
      </c>
      <c r="F775" s="42">
        <v>196247702</v>
      </c>
      <c r="G775" s="42">
        <v>206133612</v>
      </c>
      <c r="H775" s="42">
        <v>219058340</v>
      </c>
      <c r="I775" s="43">
        <v>6.2700000000000006E-2</v>
      </c>
      <c r="J775" s="44">
        <v>0</v>
      </c>
      <c r="K775" s="44">
        <v>0</v>
      </c>
      <c r="L775" s="44">
        <v>0</v>
      </c>
      <c r="M775" s="43">
        <v>6.2700000000000006E-2</v>
      </c>
      <c r="N775" s="42">
        <v>0</v>
      </c>
      <c r="O775" s="42">
        <v>0</v>
      </c>
      <c r="P775" s="42">
        <v>208552576</v>
      </c>
      <c r="Q775" s="43">
        <v>0.61919999999999997</v>
      </c>
      <c r="R775" s="43">
        <v>0.59719999999999995</v>
      </c>
      <c r="S775" s="43">
        <v>0.63219999999999998</v>
      </c>
      <c r="T775" s="43">
        <v>0.56889999999999996</v>
      </c>
      <c r="U775" s="43">
        <v>0.59719999999999995</v>
      </c>
    </row>
    <row r="776" spans="1:21" ht="14.1" customHeight="1" x14ac:dyDescent="0.2">
      <c r="A776" s="40">
        <v>187904</v>
      </c>
      <c r="B776" s="40" t="s">
        <v>776</v>
      </c>
      <c r="C776" s="40" t="s">
        <v>1019</v>
      </c>
      <c r="D776" s="41">
        <v>45870.672847000002</v>
      </c>
      <c r="E776" s="42">
        <v>23227306</v>
      </c>
      <c r="F776" s="42">
        <v>558566827</v>
      </c>
      <c r="G776" s="42">
        <v>554931221</v>
      </c>
      <c r="H776" s="42">
        <v>606808247</v>
      </c>
      <c r="I776" s="43">
        <v>9.35E-2</v>
      </c>
      <c r="J776" s="44">
        <v>0</v>
      </c>
      <c r="K776" s="44">
        <v>0</v>
      </c>
      <c r="L776" s="44">
        <v>0</v>
      </c>
      <c r="M776" s="43">
        <v>9.35E-2</v>
      </c>
      <c r="N776" s="42">
        <v>19001852</v>
      </c>
      <c r="O776" s="42">
        <v>-4225454</v>
      </c>
      <c r="P776" s="42">
        <v>604386894</v>
      </c>
      <c r="Q776" s="43">
        <v>0.6169</v>
      </c>
      <c r="R776" s="43">
        <v>0.58430000000000004</v>
      </c>
      <c r="S776" s="43">
        <v>0.63219999999999998</v>
      </c>
      <c r="T776" s="43">
        <v>0.56889999999999996</v>
      </c>
      <c r="U776" s="43">
        <v>0.58430000000000004</v>
      </c>
    </row>
    <row r="777" spans="1:21" ht="14.1" customHeight="1" x14ac:dyDescent="0.2">
      <c r="A777" s="40">
        <v>187906</v>
      </c>
      <c r="B777" s="40" t="s">
        <v>777</v>
      </c>
      <c r="C777" s="40" t="s">
        <v>1019</v>
      </c>
      <c r="D777" s="41">
        <v>45866.722963</v>
      </c>
      <c r="E777" s="42">
        <v>0</v>
      </c>
      <c r="F777" s="42">
        <v>121026639</v>
      </c>
      <c r="G777" s="42">
        <v>128088914</v>
      </c>
      <c r="H777" s="42">
        <v>134212765</v>
      </c>
      <c r="I777" s="43">
        <v>4.7800000000000002E-2</v>
      </c>
      <c r="J777" s="44">
        <v>0</v>
      </c>
      <c r="K777" s="44">
        <v>0</v>
      </c>
      <c r="L777" s="44">
        <v>0</v>
      </c>
      <c r="M777" s="43">
        <v>4.7800000000000002E-2</v>
      </c>
      <c r="N777" s="42">
        <v>0</v>
      </c>
      <c r="O777" s="42">
        <v>0</v>
      </c>
      <c r="P777" s="42">
        <v>126812847</v>
      </c>
      <c r="Q777" s="43">
        <v>0.61919999999999997</v>
      </c>
      <c r="R777" s="43">
        <v>0.60570000000000002</v>
      </c>
      <c r="S777" s="43">
        <v>0.63219999999999998</v>
      </c>
      <c r="T777" s="43">
        <v>0.56889999999999996</v>
      </c>
      <c r="U777" s="43">
        <v>0.60570000000000002</v>
      </c>
    </row>
    <row r="778" spans="1:21" ht="14.1" customHeight="1" x14ac:dyDescent="0.2">
      <c r="A778" s="40">
        <v>187907</v>
      </c>
      <c r="B778" s="40" t="s">
        <v>778</v>
      </c>
      <c r="C778" s="40" t="s">
        <v>1019</v>
      </c>
      <c r="D778" s="41">
        <v>45866.679063000003</v>
      </c>
      <c r="E778" s="42">
        <v>0</v>
      </c>
      <c r="F778" s="42">
        <v>2550408100</v>
      </c>
      <c r="G778" s="42">
        <v>2787858036</v>
      </c>
      <c r="H778" s="42">
        <v>2923594770</v>
      </c>
      <c r="I778" s="43">
        <v>4.87E-2</v>
      </c>
      <c r="J778" s="44">
        <v>0</v>
      </c>
      <c r="K778" s="44">
        <v>0</v>
      </c>
      <c r="L778" s="44">
        <v>0</v>
      </c>
      <c r="M778" s="43">
        <v>4.87E-2</v>
      </c>
      <c r="N778" s="42">
        <v>0</v>
      </c>
      <c r="O778" s="42">
        <v>0</v>
      </c>
      <c r="P778" s="42">
        <v>2674583744</v>
      </c>
      <c r="Q778" s="43">
        <v>0.6169</v>
      </c>
      <c r="R778" s="43">
        <v>0.60289999999999999</v>
      </c>
      <c r="S778" s="43">
        <v>0.63219999999999998</v>
      </c>
      <c r="T778" s="43">
        <v>0.56889999999999996</v>
      </c>
      <c r="U778" s="43">
        <v>0.60289999999999999</v>
      </c>
    </row>
    <row r="779" spans="1:21" ht="14.1" customHeight="1" x14ac:dyDescent="0.2">
      <c r="A779" s="40">
        <v>187910</v>
      </c>
      <c r="B779" s="40" t="s">
        <v>779</v>
      </c>
      <c r="C779" s="40" t="s">
        <v>1019</v>
      </c>
      <c r="D779" s="41">
        <v>45866.742975000001</v>
      </c>
      <c r="E779" s="42">
        <v>0</v>
      </c>
      <c r="F779" s="42">
        <v>847107237</v>
      </c>
      <c r="G779" s="42">
        <v>964013987</v>
      </c>
      <c r="H779" s="42">
        <v>974403026</v>
      </c>
      <c r="I779" s="43">
        <v>1.0800000000000001E-2</v>
      </c>
      <c r="J779" s="44">
        <v>0</v>
      </c>
      <c r="K779" s="44">
        <v>0</v>
      </c>
      <c r="L779" s="44">
        <v>0</v>
      </c>
      <c r="M779" s="43">
        <v>1.0800000000000001E-2</v>
      </c>
      <c r="N779" s="42">
        <v>0</v>
      </c>
      <c r="O779" s="42">
        <v>0</v>
      </c>
      <c r="P779" s="42">
        <v>856236389</v>
      </c>
      <c r="Q779" s="43">
        <v>0.6169</v>
      </c>
      <c r="R779" s="43">
        <v>0.6169</v>
      </c>
      <c r="S779" s="43">
        <v>0.63219999999999998</v>
      </c>
      <c r="T779" s="43">
        <v>0.56889999999999996</v>
      </c>
      <c r="U779" s="43">
        <v>0.6169</v>
      </c>
    </row>
    <row r="780" spans="1:21" ht="14.1" customHeight="1" x14ac:dyDescent="0.2">
      <c r="A780" s="40">
        <v>188901</v>
      </c>
      <c r="B780" s="40" t="s">
        <v>780</v>
      </c>
      <c r="C780" s="40" t="s">
        <v>1019</v>
      </c>
      <c r="D780" s="41">
        <v>45863.639930999998</v>
      </c>
      <c r="E780" s="42">
        <v>0</v>
      </c>
      <c r="F780" s="42">
        <v>10764427469</v>
      </c>
      <c r="G780" s="42">
        <v>11768905131</v>
      </c>
      <c r="H780" s="42">
        <v>10782220328</v>
      </c>
      <c r="I780" s="43">
        <v>-8.3799999999999999E-2</v>
      </c>
      <c r="J780" s="44">
        <v>0</v>
      </c>
      <c r="K780" s="44">
        <v>0</v>
      </c>
      <c r="L780" s="44">
        <v>0</v>
      </c>
      <c r="M780" s="43">
        <v>-8.3799999999999999E-2</v>
      </c>
      <c r="N780" s="42">
        <v>0</v>
      </c>
      <c r="O780" s="42">
        <v>0</v>
      </c>
      <c r="P780" s="42">
        <v>9861956349</v>
      </c>
      <c r="Q780" s="43">
        <v>0.64400000000000002</v>
      </c>
      <c r="R780" s="43">
        <v>0.64400000000000002</v>
      </c>
      <c r="S780" s="43">
        <v>0.63219999999999998</v>
      </c>
      <c r="T780" s="43">
        <v>0.56889999999999996</v>
      </c>
      <c r="U780" s="43">
        <v>0.63219999999999998</v>
      </c>
    </row>
    <row r="781" spans="1:21" ht="14.1" customHeight="1" x14ac:dyDescent="0.2">
      <c r="A781" s="40">
        <v>188902</v>
      </c>
      <c r="B781" s="40" t="s">
        <v>781</v>
      </c>
      <c r="C781" s="40" t="s">
        <v>1019</v>
      </c>
      <c r="D781" s="41">
        <v>45868.760219999996</v>
      </c>
      <c r="E781" s="42">
        <v>0</v>
      </c>
      <c r="F781" s="42">
        <v>344642226</v>
      </c>
      <c r="G781" s="42">
        <v>389938915</v>
      </c>
      <c r="H781" s="42">
        <v>430028636</v>
      </c>
      <c r="I781" s="43">
        <v>0.1028</v>
      </c>
      <c r="J781" s="44">
        <v>0</v>
      </c>
      <c r="K781" s="44">
        <v>0</v>
      </c>
      <c r="L781" s="44">
        <v>0</v>
      </c>
      <c r="M781" s="43">
        <v>0.1028</v>
      </c>
      <c r="N781" s="42">
        <v>0</v>
      </c>
      <c r="O781" s="42">
        <v>0</v>
      </c>
      <c r="P781" s="42">
        <v>380074983</v>
      </c>
      <c r="Q781" s="43">
        <v>0.6169</v>
      </c>
      <c r="R781" s="43">
        <v>0.57330000000000003</v>
      </c>
      <c r="S781" s="43">
        <v>0.63219999999999998</v>
      </c>
      <c r="T781" s="43">
        <v>0.56889999999999996</v>
      </c>
      <c r="U781" s="43">
        <v>0.57330000000000003</v>
      </c>
    </row>
    <row r="782" spans="1:21" ht="14.1" customHeight="1" x14ac:dyDescent="0.2">
      <c r="A782" s="40">
        <v>188903</v>
      </c>
      <c r="B782" s="40" t="s">
        <v>225</v>
      </c>
      <c r="C782" s="40" t="s">
        <v>1019</v>
      </c>
      <c r="D782" s="41">
        <v>45860.850103999997</v>
      </c>
      <c r="E782" s="42">
        <v>0</v>
      </c>
      <c r="F782" s="42">
        <v>2020823925</v>
      </c>
      <c r="G782" s="42">
        <v>2023049205</v>
      </c>
      <c r="H782" s="42">
        <v>2151841788</v>
      </c>
      <c r="I782" s="43">
        <v>6.3700000000000007E-2</v>
      </c>
      <c r="J782" s="44">
        <v>0</v>
      </c>
      <c r="K782" s="44">
        <v>0</v>
      </c>
      <c r="L782" s="44">
        <v>0</v>
      </c>
      <c r="M782" s="43">
        <v>6.3700000000000007E-2</v>
      </c>
      <c r="N782" s="42">
        <v>0</v>
      </c>
      <c r="O782" s="42">
        <v>0</v>
      </c>
      <c r="P782" s="42">
        <v>2149474841</v>
      </c>
      <c r="Q782" s="43">
        <v>0.61829999999999996</v>
      </c>
      <c r="R782" s="43">
        <v>0.5958</v>
      </c>
      <c r="S782" s="43">
        <v>0.63219999999999998</v>
      </c>
      <c r="T782" s="43">
        <v>0.56889999999999996</v>
      </c>
      <c r="U782" s="43">
        <v>0.5958</v>
      </c>
    </row>
    <row r="783" spans="1:21" ht="14.1" customHeight="1" x14ac:dyDescent="0.2">
      <c r="A783" s="40">
        <v>188904</v>
      </c>
      <c r="B783" s="40" t="s">
        <v>782</v>
      </c>
      <c r="C783" s="40" t="s">
        <v>1019</v>
      </c>
      <c r="D783" s="41">
        <v>45860.842361000003</v>
      </c>
      <c r="E783" s="42">
        <v>0</v>
      </c>
      <c r="F783" s="42">
        <v>1811032491</v>
      </c>
      <c r="G783" s="42">
        <v>1882912492</v>
      </c>
      <c r="H783" s="42">
        <v>1888604656</v>
      </c>
      <c r="I783" s="43">
        <v>3.0000000000000001E-3</v>
      </c>
      <c r="J783" s="44">
        <v>0</v>
      </c>
      <c r="K783" s="44">
        <v>0</v>
      </c>
      <c r="L783" s="44">
        <v>0</v>
      </c>
      <c r="M783" s="43">
        <v>3.0000000000000001E-3</v>
      </c>
      <c r="N783" s="42">
        <v>0</v>
      </c>
      <c r="O783" s="42">
        <v>0</v>
      </c>
      <c r="P783" s="42">
        <v>1816507357</v>
      </c>
      <c r="Q783" s="43">
        <v>0.6169</v>
      </c>
      <c r="R783" s="43">
        <v>0.6169</v>
      </c>
      <c r="S783" s="43">
        <v>0.63219999999999998</v>
      </c>
      <c r="T783" s="43">
        <v>0.56889999999999996</v>
      </c>
      <c r="U783" s="43">
        <v>0.6169</v>
      </c>
    </row>
    <row r="784" spans="1:21" ht="14.1" customHeight="1" x14ac:dyDescent="0.2">
      <c r="A784" s="40">
        <v>189901</v>
      </c>
      <c r="B784" s="40" t="s">
        <v>783</v>
      </c>
      <c r="C784" s="40" t="s">
        <v>1019</v>
      </c>
      <c r="D784" s="41">
        <v>45869.796631999998</v>
      </c>
      <c r="E784" s="42">
        <v>0</v>
      </c>
      <c r="F784" s="42">
        <v>641166153</v>
      </c>
      <c r="G784" s="42">
        <v>661572696</v>
      </c>
      <c r="H784" s="42">
        <v>674567422</v>
      </c>
      <c r="I784" s="43">
        <v>1.9599999999999999E-2</v>
      </c>
      <c r="J784" s="44">
        <v>0</v>
      </c>
      <c r="K784" s="44">
        <v>0</v>
      </c>
      <c r="L784" s="44">
        <v>0</v>
      </c>
      <c r="M784" s="43">
        <v>1.9599999999999999E-2</v>
      </c>
      <c r="N784" s="42">
        <v>0</v>
      </c>
      <c r="O784" s="42">
        <v>0</v>
      </c>
      <c r="P784" s="42">
        <v>653760050</v>
      </c>
      <c r="Q784" s="43">
        <v>0.61919999999999997</v>
      </c>
      <c r="R784" s="43">
        <v>0.61919999999999997</v>
      </c>
      <c r="S784" s="43">
        <v>0.63219999999999998</v>
      </c>
      <c r="T784" s="43">
        <v>0.56889999999999996</v>
      </c>
      <c r="U784" s="43">
        <v>0.61919999999999997</v>
      </c>
    </row>
    <row r="785" spans="1:21" ht="14.1" customHeight="1" x14ac:dyDescent="0.2">
      <c r="A785" s="40">
        <v>189902</v>
      </c>
      <c r="B785" s="40" t="s">
        <v>784</v>
      </c>
      <c r="C785" s="40" t="s">
        <v>1019</v>
      </c>
      <c r="D785" s="41">
        <v>45862.830532</v>
      </c>
      <c r="E785" s="42">
        <v>0</v>
      </c>
      <c r="F785" s="42">
        <v>231310036</v>
      </c>
      <c r="G785" s="42">
        <v>233772136</v>
      </c>
      <c r="H785" s="42">
        <v>248399327</v>
      </c>
      <c r="I785" s="43">
        <v>6.2600000000000003E-2</v>
      </c>
      <c r="J785" s="44">
        <v>0</v>
      </c>
      <c r="K785" s="44">
        <v>0</v>
      </c>
      <c r="L785" s="44">
        <v>0</v>
      </c>
      <c r="M785" s="43">
        <v>6.2600000000000003E-2</v>
      </c>
      <c r="N785" s="42">
        <v>0</v>
      </c>
      <c r="O785" s="42">
        <v>0</v>
      </c>
      <c r="P785" s="42">
        <v>245783173</v>
      </c>
      <c r="Q785" s="43">
        <v>0.66400000000000003</v>
      </c>
      <c r="R785" s="43">
        <v>0.64049999999999996</v>
      </c>
      <c r="S785" s="43">
        <v>0.63219999999999998</v>
      </c>
      <c r="T785" s="43">
        <v>0.56889999999999996</v>
      </c>
      <c r="U785" s="43">
        <v>0.63219999999999998</v>
      </c>
    </row>
    <row r="786" spans="1:21" ht="14.1" customHeight="1" x14ac:dyDescent="0.2">
      <c r="A786" s="40">
        <v>190903</v>
      </c>
      <c r="B786" s="40" t="s">
        <v>785</v>
      </c>
      <c r="C786" s="40" t="s">
        <v>1019</v>
      </c>
      <c r="D786" s="41">
        <v>45868.807535</v>
      </c>
      <c r="E786" s="42">
        <v>0</v>
      </c>
      <c r="F786" s="42">
        <v>1018117127</v>
      </c>
      <c r="G786" s="42">
        <v>1172133986</v>
      </c>
      <c r="H786" s="42">
        <v>1015464013</v>
      </c>
      <c r="I786" s="43">
        <v>-0.13370000000000001</v>
      </c>
      <c r="J786" s="44">
        <v>0</v>
      </c>
      <c r="K786" s="44">
        <v>0</v>
      </c>
      <c r="L786" s="44">
        <v>0</v>
      </c>
      <c r="M786" s="43">
        <v>-0.13370000000000001</v>
      </c>
      <c r="N786" s="42">
        <v>0</v>
      </c>
      <c r="O786" s="42">
        <v>0</v>
      </c>
      <c r="P786" s="42">
        <v>882033382</v>
      </c>
      <c r="Q786" s="43">
        <v>0.6169</v>
      </c>
      <c r="R786" s="43">
        <v>0.6169</v>
      </c>
      <c r="S786" s="43">
        <v>0.63219999999999998</v>
      </c>
      <c r="T786" s="43">
        <v>0.56889999999999996</v>
      </c>
      <c r="U786" s="43">
        <v>0.6169</v>
      </c>
    </row>
    <row r="787" spans="1:21" ht="14.1" customHeight="1" x14ac:dyDescent="0.2">
      <c r="A787" s="40">
        <v>191901</v>
      </c>
      <c r="B787" s="40" t="s">
        <v>786</v>
      </c>
      <c r="C787" s="40" t="s">
        <v>1019</v>
      </c>
      <c r="D787" s="41">
        <v>45866.674653000002</v>
      </c>
      <c r="E787" s="42">
        <v>0</v>
      </c>
      <c r="F787" s="42">
        <v>7746814138</v>
      </c>
      <c r="G787" s="42">
        <v>8367849500</v>
      </c>
      <c r="H787" s="42">
        <v>8082436547</v>
      </c>
      <c r="I787" s="43">
        <v>-3.4099999999999998E-2</v>
      </c>
      <c r="J787" s="44">
        <v>0</v>
      </c>
      <c r="K787" s="44">
        <v>0</v>
      </c>
      <c r="L787" s="44">
        <v>0</v>
      </c>
      <c r="M787" s="43">
        <v>-3.4099999999999998E-2</v>
      </c>
      <c r="N787" s="42">
        <v>0</v>
      </c>
      <c r="O787" s="42">
        <v>0</v>
      </c>
      <c r="P787" s="42">
        <v>7482583633</v>
      </c>
      <c r="Q787" s="43">
        <v>0.6169</v>
      </c>
      <c r="R787" s="43">
        <v>0.6169</v>
      </c>
      <c r="S787" s="43">
        <v>0.63219999999999998</v>
      </c>
      <c r="T787" s="43">
        <v>0.56889999999999996</v>
      </c>
      <c r="U787" s="43">
        <v>0.6169</v>
      </c>
    </row>
    <row r="788" spans="1:21" ht="14.1" customHeight="1" x14ac:dyDescent="0.2">
      <c r="A788" s="40">
        <v>192901</v>
      </c>
      <c r="B788" s="40" t="s">
        <v>787</v>
      </c>
      <c r="C788" s="40" t="s">
        <v>1019</v>
      </c>
      <c r="D788" s="41">
        <v>45866.688332999998</v>
      </c>
      <c r="E788" s="42">
        <v>3675276</v>
      </c>
      <c r="F788" s="42">
        <v>8508498747</v>
      </c>
      <c r="G788" s="42">
        <v>8506471788</v>
      </c>
      <c r="H788" s="42">
        <v>7667730690</v>
      </c>
      <c r="I788" s="43">
        <v>-9.8599999999999993E-2</v>
      </c>
      <c r="J788" s="44">
        <v>0</v>
      </c>
      <c r="K788" s="44">
        <v>0</v>
      </c>
      <c r="L788" s="44">
        <v>0</v>
      </c>
      <c r="M788" s="43">
        <v>-9.8599999999999993E-2</v>
      </c>
      <c r="N788" s="42">
        <v>2639213</v>
      </c>
      <c r="O788" s="42">
        <v>-1036063</v>
      </c>
      <c r="P788" s="42">
        <v>7668884111</v>
      </c>
      <c r="Q788" s="43">
        <v>0.62319999999999998</v>
      </c>
      <c r="R788" s="43">
        <v>0.62319999999999998</v>
      </c>
      <c r="S788" s="43">
        <v>0.63219999999999998</v>
      </c>
      <c r="T788" s="43">
        <v>0.56889999999999996</v>
      </c>
      <c r="U788" s="43">
        <v>0.62319999999999998</v>
      </c>
    </row>
    <row r="789" spans="1:21" ht="14.1" customHeight="1" x14ac:dyDescent="0.2">
      <c r="A789" s="40">
        <v>193902</v>
      </c>
      <c r="B789" s="40" t="s">
        <v>788</v>
      </c>
      <c r="C789" s="40" t="s">
        <v>1019</v>
      </c>
      <c r="D789" s="41">
        <v>45868.615521</v>
      </c>
      <c r="E789" s="42">
        <v>0</v>
      </c>
      <c r="F789" s="42">
        <v>812554031</v>
      </c>
      <c r="G789" s="42">
        <v>659697698</v>
      </c>
      <c r="H789" s="42">
        <v>628304669</v>
      </c>
      <c r="I789" s="43">
        <v>-4.7600000000000003E-2</v>
      </c>
      <c r="J789" s="44">
        <v>0</v>
      </c>
      <c r="K789" s="44">
        <v>0</v>
      </c>
      <c r="L789" s="44">
        <v>0</v>
      </c>
      <c r="M789" s="43">
        <v>-4.7600000000000003E-2</v>
      </c>
      <c r="N789" s="42">
        <v>0</v>
      </c>
      <c r="O789" s="42">
        <v>0</v>
      </c>
      <c r="P789" s="42">
        <v>773887029</v>
      </c>
      <c r="Q789" s="43">
        <v>0.6169</v>
      </c>
      <c r="R789" s="43">
        <v>0.6169</v>
      </c>
      <c r="S789" s="43">
        <v>0.63219999999999998</v>
      </c>
      <c r="T789" s="43">
        <v>0.56889999999999996</v>
      </c>
      <c r="U789" s="43">
        <v>0.6169</v>
      </c>
    </row>
    <row r="790" spans="1:21" ht="14.1" customHeight="1" x14ac:dyDescent="0.2">
      <c r="A790" s="40">
        <v>194902</v>
      </c>
      <c r="B790" s="40" t="s">
        <v>789</v>
      </c>
      <c r="C790" s="40" t="s">
        <v>1019</v>
      </c>
      <c r="D790" s="41">
        <v>45862.643008999999</v>
      </c>
      <c r="E790" s="42">
        <v>0</v>
      </c>
      <c r="F790" s="42">
        <v>68485476</v>
      </c>
      <c r="G790" s="42">
        <v>73903579</v>
      </c>
      <c r="H790" s="42">
        <v>71889294</v>
      </c>
      <c r="I790" s="43">
        <v>-2.7300000000000001E-2</v>
      </c>
      <c r="J790" s="44">
        <v>0</v>
      </c>
      <c r="K790" s="44">
        <v>0</v>
      </c>
      <c r="L790" s="44">
        <v>0</v>
      </c>
      <c r="M790" s="43">
        <v>-2.7300000000000001E-2</v>
      </c>
      <c r="N790" s="42">
        <v>0</v>
      </c>
      <c r="O790" s="42">
        <v>0</v>
      </c>
      <c r="P790" s="42">
        <v>66618865</v>
      </c>
      <c r="Q790" s="43">
        <v>0.626</v>
      </c>
      <c r="R790" s="43">
        <v>0.626</v>
      </c>
      <c r="S790" s="43">
        <v>0.63219999999999998</v>
      </c>
      <c r="T790" s="43">
        <v>0.56889999999999996</v>
      </c>
      <c r="U790" s="43">
        <v>0.626</v>
      </c>
    </row>
    <row r="791" spans="1:21" ht="14.1" customHeight="1" x14ac:dyDescent="0.2">
      <c r="A791" s="40">
        <v>194903</v>
      </c>
      <c r="B791" s="40" t="s">
        <v>790</v>
      </c>
      <c r="C791" s="40" t="s">
        <v>1019</v>
      </c>
      <c r="D791" s="41">
        <v>45868.518449000003</v>
      </c>
      <c r="E791" s="42">
        <v>0</v>
      </c>
      <c r="F791" s="42">
        <v>362595496</v>
      </c>
      <c r="G791" s="42">
        <v>363975671</v>
      </c>
      <c r="H791" s="42">
        <v>488725110</v>
      </c>
      <c r="I791" s="43">
        <v>0.3427</v>
      </c>
      <c r="J791" s="44">
        <v>0</v>
      </c>
      <c r="K791" s="44">
        <v>0</v>
      </c>
      <c r="L791" s="44">
        <v>0</v>
      </c>
      <c r="M791" s="43">
        <v>0.3427</v>
      </c>
      <c r="N791" s="42">
        <v>0</v>
      </c>
      <c r="O791" s="42">
        <v>0</v>
      </c>
      <c r="P791" s="42">
        <v>486871892</v>
      </c>
      <c r="Q791" s="43">
        <v>0.6855</v>
      </c>
      <c r="R791" s="43">
        <v>0.5232</v>
      </c>
      <c r="S791" s="43">
        <v>0.63219999999999998</v>
      </c>
      <c r="T791" s="43">
        <v>0.56889999999999996</v>
      </c>
      <c r="U791" s="43">
        <v>0.56889999999999996</v>
      </c>
    </row>
    <row r="792" spans="1:21" ht="14.1" customHeight="1" x14ac:dyDescent="0.2">
      <c r="A792" s="40">
        <v>194904</v>
      </c>
      <c r="B792" s="40" t="s">
        <v>791</v>
      </c>
      <c r="C792" s="40" t="s">
        <v>1019</v>
      </c>
      <c r="D792" s="41">
        <v>45869.770474999998</v>
      </c>
      <c r="E792" s="42">
        <v>0</v>
      </c>
      <c r="F792" s="42">
        <v>286995980</v>
      </c>
      <c r="G792" s="42">
        <v>305511439</v>
      </c>
      <c r="H792" s="42">
        <v>284515990</v>
      </c>
      <c r="I792" s="43">
        <v>-6.8699999999999997E-2</v>
      </c>
      <c r="J792" s="44">
        <v>0</v>
      </c>
      <c r="K792" s="44">
        <v>0</v>
      </c>
      <c r="L792" s="44">
        <v>0</v>
      </c>
      <c r="M792" s="43">
        <v>-6.8699999999999997E-2</v>
      </c>
      <c r="N792" s="42">
        <v>0</v>
      </c>
      <c r="O792" s="42">
        <v>0</v>
      </c>
      <c r="P792" s="42">
        <v>267272956</v>
      </c>
      <c r="Q792" s="43">
        <v>0.65880000000000005</v>
      </c>
      <c r="R792" s="43">
        <v>0.65880000000000005</v>
      </c>
      <c r="S792" s="43">
        <v>0.63219999999999998</v>
      </c>
      <c r="T792" s="43">
        <v>0.56889999999999996</v>
      </c>
      <c r="U792" s="43">
        <v>0.63219999999999998</v>
      </c>
    </row>
    <row r="793" spans="1:21" ht="14.1" customHeight="1" x14ac:dyDescent="0.2">
      <c r="A793" s="40">
        <v>194905</v>
      </c>
      <c r="B793" s="40" t="s">
        <v>792</v>
      </c>
      <c r="C793" s="40" t="s">
        <v>1019</v>
      </c>
      <c r="D793" s="41">
        <v>45866.711146000001</v>
      </c>
      <c r="E793" s="42">
        <v>0</v>
      </c>
      <c r="F793" s="42">
        <v>97536638</v>
      </c>
      <c r="G793" s="42">
        <v>95350634</v>
      </c>
      <c r="H793" s="42">
        <v>106043734</v>
      </c>
      <c r="I793" s="43">
        <v>0.11210000000000001</v>
      </c>
      <c r="J793" s="44">
        <v>0</v>
      </c>
      <c r="K793" s="44">
        <v>0</v>
      </c>
      <c r="L793" s="44">
        <v>0</v>
      </c>
      <c r="M793" s="43">
        <v>0.11210000000000001</v>
      </c>
      <c r="N793" s="42">
        <v>0</v>
      </c>
      <c r="O793" s="42">
        <v>0</v>
      </c>
      <c r="P793" s="42">
        <v>108474887</v>
      </c>
      <c r="Q793" s="43">
        <v>0.61709999999999998</v>
      </c>
      <c r="R793" s="43">
        <v>0.56869999999999998</v>
      </c>
      <c r="S793" s="43">
        <v>0.63219999999999998</v>
      </c>
      <c r="T793" s="43">
        <v>0.56889999999999996</v>
      </c>
      <c r="U793" s="43">
        <v>0.56889999999999996</v>
      </c>
    </row>
    <row r="794" spans="1:21" ht="14.1" customHeight="1" x14ac:dyDescent="0.2">
      <c r="A794" s="40">
        <v>195901</v>
      </c>
      <c r="B794" s="40" t="s">
        <v>793</v>
      </c>
      <c r="C794" s="40" t="s">
        <v>1019</v>
      </c>
      <c r="D794" s="41">
        <v>45866.687904999999</v>
      </c>
      <c r="E794" s="42">
        <v>30919408</v>
      </c>
      <c r="F794" s="42">
        <v>35695639535</v>
      </c>
      <c r="G794" s="42">
        <v>36401068712</v>
      </c>
      <c r="H794" s="42">
        <v>32034146381</v>
      </c>
      <c r="I794" s="43">
        <v>-0.12</v>
      </c>
      <c r="J794" s="44">
        <v>0</v>
      </c>
      <c r="K794" s="44">
        <v>0</v>
      </c>
      <c r="L794" s="44">
        <v>0</v>
      </c>
      <c r="M794" s="43">
        <v>-0.12</v>
      </c>
      <c r="N794" s="42">
        <v>23834947</v>
      </c>
      <c r="O794" s="42">
        <v>-7084461</v>
      </c>
      <c r="P794" s="42">
        <v>31409970179</v>
      </c>
      <c r="Q794" s="43">
        <v>0.62119999999999997</v>
      </c>
      <c r="R794" s="43">
        <v>0.62119999999999997</v>
      </c>
      <c r="S794" s="43">
        <v>0.63219999999999998</v>
      </c>
      <c r="T794" s="43">
        <v>0.56889999999999996</v>
      </c>
      <c r="U794" s="43">
        <v>0.62119999999999997</v>
      </c>
    </row>
    <row r="795" spans="1:21" ht="14.1" customHeight="1" x14ac:dyDescent="0.2">
      <c r="A795" s="40">
        <v>195902</v>
      </c>
      <c r="B795" s="40" t="s">
        <v>794</v>
      </c>
      <c r="C795" s="40" t="s">
        <v>1019</v>
      </c>
      <c r="D795" s="41">
        <v>45870.593773000001</v>
      </c>
      <c r="E795" s="42">
        <v>0</v>
      </c>
      <c r="F795" s="42">
        <v>643892508</v>
      </c>
      <c r="G795" s="42">
        <v>643520150</v>
      </c>
      <c r="H795" s="42">
        <v>687512622</v>
      </c>
      <c r="I795" s="43">
        <v>6.8400000000000002E-2</v>
      </c>
      <c r="J795" s="44">
        <v>0</v>
      </c>
      <c r="K795" s="44">
        <v>0</v>
      </c>
      <c r="L795" s="44">
        <v>0</v>
      </c>
      <c r="M795" s="43">
        <v>6.8400000000000002E-2</v>
      </c>
      <c r="N795" s="42">
        <v>0</v>
      </c>
      <c r="O795" s="42">
        <v>0</v>
      </c>
      <c r="P795" s="42">
        <v>687910435</v>
      </c>
      <c r="Q795" s="43">
        <v>0.6855</v>
      </c>
      <c r="R795" s="43">
        <v>0.65759999999999996</v>
      </c>
      <c r="S795" s="43">
        <v>0.63219999999999998</v>
      </c>
      <c r="T795" s="43">
        <v>0.56889999999999996</v>
      </c>
      <c r="U795" s="43">
        <v>0.63219999999999998</v>
      </c>
    </row>
    <row r="796" spans="1:21" ht="14.1" customHeight="1" x14ac:dyDescent="0.2">
      <c r="A796" s="40">
        <v>196901</v>
      </c>
      <c r="B796" s="40" t="s">
        <v>795</v>
      </c>
      <c r="C796" s="40" t="s">
        <v>1019</v>
      </c>
      <c r="D796" s="41">
        <v>45866.638160000002</v>
      </c>
      <c r="E796" s="42">
        <v>2501030</v>
      </c>
      <c r="F796" s="42">
        <v>346801462</v>
      </c>
      <c r="G796" s="42">
        <v>345849251</v>
      </c>
      <c r="H796" s="42">
        <v>286314330</v>
      </c>
      <c r="I796" s="43">
        <v>-0.1721</v>
      </c>
      <c r="J796" s="44">
        <v>0</v>
      </c>
      <c r="K796" s="44">
        <v>0</v>
      </c>
      <c r="L796" s="44">
        <v>0</v>
      </c>
      <c r="M796" s="43">
        <v>-0.1721</v>
      </c>
      <c r="N796" s="42">
        <v>1755760</v>
      </c>
      <c r="O796" s="42">
        <v>-745270</v>
      </c>
      <c r="P796" s="42">
        <v>286787887</v>
      </c>
      <c r="Q796" s="43">
        <v>0.6169</v>
      </c>
      <c r="R796" s="43">
        <v>0.6169</v>
      </c>
      <c r="S796" s="43">
        <v>0.63219999999999998</v>
      </c>
      <c r="T796" s="43">
        <v>0.56889999999999996</v>
      </c>
      <c r="U796" s="43">
        <v>0.6169</v>
      </c>
    </row>
    <row r="797" spans="1:21" ht="14.1" customHeight="1" x14ac:dyDescent="0.2">
      <c r="A797" s="40">
        <v>196902</v>
      </c>
      <c r="B797" s="40" t="s">
        <v>796</v>
      </c>
      <c r="C797" s="40" t="s">
        <v>1019</v>
      </c>
      <c r="D797" s="41">
        <v>45868.772060000003</v>
      </c>
      <c r="E797" s="42">
        <v>0</v>
      </c>
      <c r="F797" s="42">
        <v>337230742</v>
      </c>
      <c r="G797" s="42">
        <v>324271854</v>
      </c>
      <c r="H797" s="42">
        <v>320107920</v>
      </c>
      <c r="I797" s="43">
        <v>-1.2800000000000001E-2</v>
      </c>
      <c r="J797" s="44">
        <v>0</v>
      </c>
      <c r="K797" s="44">
        <v>0</v>
      </c>
      <c r="L797" s="44">
        <v>0</v>
      </c>
      <c r="M797" s="43">
        <v>-1.2800000000000001E-2</v>
      </c>
      <c r="N797" s="42">
        <v>0</v>
      </c>
      <c r="O797" s="42">
        <v>0</v>
      </c>
      <c r="P797" s="42">
        <v>332900405</v>
      </c>
      <c r="Q797" s="43">
        <v>0.6401</v>
      </c>
      <c r="R797" s="43">
        <v>0.6401</v>
      </c>
      <c r="S797" s="43">
        <v>0.63219999999999998</v>
      </c>
      <c r="T797" s="43">
        <v>0.56889999999999996</v>
      </c>
      <c r="U797" s="43">
        <v>0.63219999999999998</v>
      </c>
    </row>
    <row r="798" spans="1:21" ht="14.1" customHeight="1" x14ac:dyDescent="0.2">
      <c r="A798" s="40">
        <v>196903</v>
      </c>
      <c r="B798" s="40" t="s">
        <v>797</v>
      </c>
      <c r="C798" s="40" t="s">
        <v>1019</v>
      </c>
      <c r="D798" s="41">
        <v>45869.807257</v>
      </c>
      <c r="E798" s="42">
        <v>0</v>
      </c>
      <c r="F798" s="42">
        <v>489912816</v>
      </c>
      <c r="G798" s="42">
        <v>497069687</v>
      </c>
      <c r="H798" s="42">
        <v>521869707</v>
      </c>
      <c r="I798" s="43">
        <v>4.99E-2</v>
      </c>
      <c r="J798" s="44">
        <v>0</v>
      </c>
      <c r="K798" s="44">
        <v>0</v>
      </c>
      <c r="L798" s="44">
        <v>0</v>
      </c>
      <c r="M798" s="43">
        <v>4.99E-2</v>
      </c>
      <c r="N798" s="42">
        <v>0</v>
      </c>
      <c r="O798" s="42">
        <v>0</v>
      </c>
      <c r="P798" s="42">
        <v>514355762</v>
      </c>
      <c r="Q798" s="43">
        <v>0.6169</v>
      </c>
      <c r="R798" s="43">
        <v>0.60219999999999996</v>
      </c>
      <c r="S798" s="43">
        <v>0.63219999999999998</v>
      </c>
      <c r="T798" s="43">
        <v>0.56889999999999996</v>
      </c>
      <c r="U798" s="43">
        <v>0.60219999999999996</v>
      </c>
    </row>
    <row r="799" spans="1:21" ht="14.1" customHeight="1" x14ac:dyDescent="0.2">
      <c r="A799" s="40">
        <v>197902</v>
      </c>
      <c r="B799" s="40" t="s">
        <v>798</v>
      </c>
      <c r="C799" s="40" t="s">
        <v>1019</v>
      </c>
      <c r="D799" s="41">
        <v>45869.754698999997</v>
      </c>
      <c r="E799" s="42">
        <v>197580</v>
      </c>
      <c r="F799" s="42">
        <v>404110907</v>
      </c>
      <c r="G799" s="42">
        <v>395759558</v>
      </c>
      <c r="H799" s="42">
        <v>377947366</v>
      </c>
      <c r="I799" s="43">
        <v>-4.4999999999999998E-2</v>
      </c>
      <c r="J799" s="44">
        <v>0</v>
      </c>
      <c r="K799" s="44">
        <v>0</v>
      </c>
      <c r="L799" s="44">
        <v>0</v>
      </c>
      <c r="M799" s="43">
        <v>-4.4999999999999998E-2</v>
      </c>
      <c r="N799" s="42">
        <v>104320</v>
      </c>
      <c r="O799" s="42">
        <v>-93260</v>
      </c>
      <c r="P799" s="42">
        <v>385838473</v>
      </c>
      <c r="Q799" s="43">
        <v>0.61919999999999997</v>
      </c>
      <c r="R799" s="43">
        <v>0.61919999999999997</v>
      </c>
      <c r="S799" s="43">
        <v>0.63219999999999998</v>
      </c>
      <c r="T799" s="43">
        <v>0.56889999999999996</v>
      </c>
      <c r="U799" s="43">
        <v>0.61919999999999997</v>
      </c>
    </row>
    <row r="800" spans="1:21" ht="14.1" customHeight="1" x14ac:dyDescent="0.2">
      <c r="A800" s="40">
        <v>198901</v>
      </c>
      <c r="B800" s="40" t="s">
        <v>799</v>
      </c>
      <c r="C800" s="40" t="s">
        <v>1019</v>
      </c>
      <c r="D800" s="41">
        <v>45868.752082999999</v>
      </c>
      <c r="E800" s="42">
        <v>0</v>
      </c>
      <c r="F800" s="42">
        <v>367295086</v>
      </c>
      <c r="G800" s="42">
        <v>369164191</v>
      </c>
      <c r="H800" s="42">
        <v>379279931</v>
      </c>
      <c r="I800" s="43">
        <v>2.7400000000000001E-2</v>
      </c>
      <c r="J800" s="44">
        <v>0</v>
      </c>
      <c r="K800" s="44">
        <v>0</v>
      </c>
      <c r="L800" s="44">
        <v>0</v>
      </c>
      <c r="M800" s="43">
        <v>2.7400000000000001E-2</v>
      </c>
      <c r="N800" s="42">
        <v>0</v>
      </c>
      <c r="O800" s="42">
        <v>0</v>
      </c>
      <c r="P800" s="42">
        <v>377359609</v>
      </c>
      <c r="Q800" s="43">
        <v>0.6169</v>
      </c>
      <c r="R800" s="43">
        <v>0.61539999999999995</v>
      </c>
      <c r="S800" s="43">
        <v>0.63219999999999998</v>
      </c>
      <c r="T800" s="43">
        <v>0.56889999999999996</v>
      </c>
      <c r="U800" s="43">
        <v>0.61539999999999995</v>
      </c>
    </row>
    <row r="801" spans="1:21" ht="14.1" customHeight="1" x14ac:dyDescent="0.2">
      <c r="A801" s="40">
        <v>198902</v>
      </c>
      <c r="B801" s="40" t="s">
        <v>800</v>
      </c>
      <c r="C801" s="40" t="s">
        <v>1019</v>
      </c>
      <c r="D801" s="41">
        <v>45867.544942</v>
      </c>
      <c r="E801" s="42">
        <v>0</v>
      </c>
      <c r="F801" s="42">
        <v>226762936</v>
      </c>
      <c r="G801" s="42">
        <v>233421049</v>
      </c>
      <c r="H801" s="42">
        <v>242033222</v>
      </c>
      <c r="I801" s="43">
        <v>3.6900000000000002E-2</v>
      </c>
      <c r="J801" s="44">
        <v>0</v>
      </c>
      <c r="K801" s="44">
        <v>0</v>
      </c>
      <c r="L801" s="44">
        <v>0</v>
      </c>
      <c r="M801" s="43">
        <v>3.6900000000000002E-2</v>
      </c>
      <c r="N801" s="42">
        <v>0</v>
      </c>
      <c r="O801" s="42">
        <v>0</v>
      </c>
      <c r="P801" s="42">
        <v>235129455</v>
      </c>
      <c r="Q801" s="43">
        <v>0.6169</v>
      </c>
      <c r="R801" s="43">
        <v>0.60980000000000001</v>
      </c>
      <c r="S801" s="43">
        <v>0.63219999999999998</v>
      </c>
      <c r="T801" s="43">
        <v>0.56889999999999996</v>
      </c>
      <c r="U801" s="43">
        <v>0.60980000000000001</v>
      </c>
    </row>
    <row r="802" spans="1:21" ht="14.1" customHeight="1" x14ac:dyDescent="0.2">
      <c r="A802" s="40">
        <v>198903</v>
      </c>
      <c r="B802" s="40" t="s">
        <v>801</v>
      </c>
      <c r="C802" s="40" t="s">
        <v>1019</v>
      </c>
      <c r="D802" s="41">
        <v>45867.779317</v>
      </c>
      <c r="E802" s="42">
        <v>0</v>
      </c>
      <c r="F802" s="42">
        <v>1966374799</v>
      </c>
      <c r="G802" s="42">
        <v>2009367203</v>
      </c>
      <c r="H802" s="42">
        <v>2089687563</v>
      </c>
      <c r="I802" s="43">
        <v>0.04</v>
      </c>
      <c r="J802" s="44">
        <v>0</v>
      </c>
      <c r="K802" s="44">
        <v>0</v>
      </c>
      <c r="L802" s="44">
        <v>0</v>
      </c>
      <c r="M802" s="43">
        <v>0.04</v>
      </c>
      <c r="N802" s="42">
        <v>0</v>
      </c>
      <c r="O802" s="42">
        <v>0</v>
      </c>
      <c r="P802" s="42">
        <v>2044976625</v>
      </c>
      <c r="Q802" s="43">
        <v>0.6855</v>
      </c>
      <c r="R802" s="43">
        <v>0.67559999999999998</v>
      </c>
      <c r="S802" s="43">
        <v>0.63219999999999998</v>
      </c>
      <c r="T802" s="43">
        <v>0.56889999999999996</v>
      </c>
      <c r="U802" s="43">
        <v>0.63219999999999998</v>
      </c>
    </row>
    <row r="803" spans="1:21" ht="14.1" customHeight="1" x14ac:dyDescent="0.2">
      <c r="A803" s="40">
        <v>198905</v>
      </c>
      <c r="B803" s="40" t="s">
        <v>802</v>
      </c>
      <c r="C803" s="40" t="s">
        <v>1019</v>
      </c>
      <c r="D803" s="41">
        <v>45866.712755</v>
      </c>
      <c r="E803" s="42">
        <v>0</v>
      </c>
      <c r="F803" s="42">
        <v>879820952</v>
      </c>
      <c r="G803" s="42">
        <v>901327741</v>
      </c>
      <c r="H803" s="42">
        <v>923115358</v>
      </c>
      <c r="I803" s="43">
        <v>2.4199999999999999E-2</v>
      </c>
      <c r="J803" s="44">
        <v>0</v>
      </c>
      <c r="K803" s="44">
        <v>0</v>
      </c>
      <c r="L803" s="44">
        <v>0</v>
      </c>
      <c r="M803" s="43">
        <v>2.4199999999999999E-2</v>
      </c>
      <c r="N803" s="42">
        <v>0</v>
      </c>
      <c r="O803" s="42">
        <v>0</v>
      </c>
      <c r="P803" s="42">
        <v>901088690</v>
      </c>
      <c r="Q803" s="43">
        <v>0.6169</v>
      </c>
      <c r="R803" s="43">
        <v>0.6169</v>
      </c>
      <c r="S803" s="43">
        <v>0.63219999999999998</v>
      </c>
      <c r="T803" s="43">
        <v>0.56889999999999996</v>
      </c>
      <c r="U803" s="43">
        <v>0.6169</v>
      </c>
    </row>
    <row r="804" spans="1:21" ht="14.1" customHeight="1" x14ac:dyDescent="0.2">
      <c r="A804" s="40">
        <v>198906</v>
      </c>
      <c r="B804" s="40" t="s">
        <v>803</v>
      </c>
      <c r="C804" s="40" t="s">
        <v>1019</v>
      </c>
      <c r="D804" s="41">
        <v>45868.807916999998</v>
      </c>
      <c r="E804" s="42">
        <v>0</v>
      </c>
      <c r="F804" s="42">
        <v>219853003</v>
      </c>
      <c r="G804" s="42">
        <v>221502342</v>
      </c>
      <c r="H804" s="42">
        <v>188077837</v>
      </c>
      <c r="I804" s="43">
        <v>-0.15090000000000001</v>
      </c>
      <c r="J804" s="44">
        <v>0</v>
      </c>
      <c r="K804" s="44">
        <v>0</v>
      </c>
      <c r="L804" s="44">
        <v>0</v>
      </c>
      <c r="M804" s="43">
        <v>-0.15090000000000001</v>
      </c>
      <c r="N804" s="42">
        <v>0</v>
      </c>
      <c r="O804" s="42">
        <v>0</v>
      </c>
      <c r="P804" s="42">
        <v>186677382</v>
      </c>
      <c r="Q804" s="43">
        <v>0.6169</v>
      </c>
      <c r="R804" s="43">
        <v>0.6169</v>
      </c>
      <c r="S804" s="43">
        <v>0.63219999999999998</v>
      </c>
      <c r="T804" s="43">
        <v>0.56889999999999996</v>
      </c>
      <c r="U804" s="43">
        <v>0.6169</v>
      </c>
    </row>
    <row r="805" spans="1:21" ht="14.1" customHeight="1" x14ac:dyDescent="0.2">
      <c r="A805" s="40">
        <v>199901</v>
      </c>
      <c r="B805" s="40" t="s">
        <v>804</v>
      </c>
      <c r="C805" s="40" t="s">
        <v>1019</v>
      </c>
      <c r="D805" s="41">
        <v>45866.743136999998</v>
      </c>
      <c r="E805" s="42">
        <v>0</v>
      </c>
      <c r="F805" s="42">
        <v>16172513750</v>
      </c>
      <c r="G805" s="42">
        <v>15140563635</v>
      </c>
      <c r="H805" s="42">
        <v>15431282914</v>
      </c>
      <c r="I805" s="43">
        <v>1.9199999999999998E-2</v>
      </c>
      <c r="J805" s="44">
        <v>0</v>
      </c>
      <c r="K805" s="44">
        <v>0</v>
      </c>
      <c r="L805" s="44">
        <v>0</v>
      </c>
      <c r="M805" s="43">
        <v>1.9199999999999998E-2</v>
      </c>
      <c r="N805" s="42">
        <v>0</v>
      </c>
      <c r="O805" s="42">
        <v>0</v>
      </c>
      <c r="P805" s="42">
        <v>16483047866</v>
      </c>
      <c r="Q805" s="43">
        <v>0.6169</v>
      </c>
      <c r="R805" s="43">
        <v>0.6169</v>
      </c>
      <c r="S805" s="43">
        <v>0.63219999999999998</v>
      </c>
      <c r="T805" s="43">
        <v>0.56889999999999996</v>
      </c>
      <c r="U805" s="43">
        <v>0.6169</v>
      </c>
    </row>
    <row r="806" spans="1:21" ht="14.1" customHeight="1" x14ac:dyDescent="0.2">
      <c r="A806" s="40">
        <v>199902</v>
      </c>
      <c r="B806" s="40" t="s">
        <v>805</v>
      </c>
      <c r="C806" s="40" t="s">
        <v>1019</v>
      </c>
      <c r="D806" s="41">
        <v>45869.808634000001</v>
      </c>
      <c r="E806" s="42">
        <v>0</v>
      </c>
      <c r="F806" s="42">
        <v>4846117329</v>
      </c>
      <c r="G806" s="42">
        <v>5060111316</v>
      </c>
      <c r="H806" s="42">
        <v>4957643788</v>
      </c>
      <c r="I806" s="43">
        <v>-2.0299999999999999E-2</v>
      </c>
      <c r="J806" s="44">
        <v>0</v>
      </c>
      <c r="K806" s="44">
        <v>0</v>
      </c>
      <c r="L806" s="44">
        <v>0</v>
      </c>
      <c r="M806" s="43">
        <v>-2.0299999999999999E-2</v>
      </c>
      <c r="N806" s="42">
        <v>0</v>
      </c>
      <c r="O806" s="42">
        <v>0</v>
      </c>
      <c r="P806" s="42">
        <v>4747983191</v>
      </c>
      <c r="Q806" s="43">
        <v>0.6169</v>
      </c>
      <c r="R806" s="43">
        <v>0.6169</v>
      </c>
      <c r="S806" s="43">
        <v>0.63219999999999998</v>
      </c>
      <c r="T806" s="43">
        <v>0.56889999999999996</v>
      </c>
      <c r="U806" s="43">
        <v>0.6169</v>
      </c>
    </row>
    <row r="807" spans="1:21" ht="14.1" customHeight="1" x14ac:dyDescent="0.2">
      <c r="A807" s="40">
        <v>200901</v>
      </c>
      <c r="B807" s="40" t="s">
        <v>806</v>
      </c>
      <c r="C807" s="40" t="s">
        <v>1019</v>
      </c>
      <c r="D807" s="41">
        <v>45867.544468</v>
      </c>
      <c r="E807" s="42">
        <v>0</v>
      </c>
      <c r="F807" s="42">
        <v>440358544</v>
      </c>
      <c r="G807" s="42">
        <v>432997460</v>
      </c>
      <c r="H807" s="42">
        <v>422180017</v>
      </c>
      <c r="I807" s="43">
        <v>-2.5000000000000001E-2</v>
      </c>
      <c r="J807" s="44">
        <v>0</v>
      </c>
      <c r="K807" s="44">
        <v>0</v>
      </c>
      <c r="L807" s="44">
        <v>0</v>
      </c>
      <c r="M807" s="43">
        <v>-2.5000000000000001E-2</v>
      </c>
      <c r="N807" s="42">
        <v>0</v>
      </c>
      <c r="O807" s="42">
        <v>0</v>
      </c>
      <c r="P807" s="42">
        <v>429357201</v>
      </c>
      <c r="Q807" s="43">
        <v>0.66849999999999998</v>
      </c>
      <c r="R807" s="43">
        <v>0.66849999999999998</v>
      </c>
      <c r="S807" s="43">
        <v>0.63219999999999998</v>
      </c>
      <c r="T807" s="43">
        <v>0.56889999999999996</v>
      </c>
      <c r="U807" s="43">
        <v>0.63219999999999998</v>
      </c>
    </row>
    <row r="808" spans="1:21" ht="14.1" customHeight="1" x14ac:dyDescent="0.2">
      <c r="A808" s="40">
        <v>200902</v>
      </c>
      <c r="B808" s="40" t="s">
        <v>807</v>
      </c>
      <c r="C808" s="40" t="s">
        <v>1019</v>
      </c>
      <c r="D808" s="41">
        <v>45866.746134000001</v>
      </c>
      <c r="E808" s="42">
        <v>0</v>
      </c>
      <c r="F808" s="42">
        <v>153403439</v>
      </c>
      <c r="G808" s="42">
        <v>161175284</v>
      </c>
      <c r="H808" s="42">
        <v>155386662</v>
      </c>
      <c r="I808" s="43">
        <v>-3.5900000000000001E-2</v>
      </c>
      <c r="J808" s="44">
        <v>0</v>
      </c>
      <c r="K808" s="44">
        <v>0</v>
      </c>
      <c r="L808" s="44">
        <v>0</v>
      </c>
      <c r="M808" s="43">
        <v>-3.5900000000000001E-2</v>
      </c>
      <c r="N808" s="42">
        <v>0</v>
      </c>
      <c r="O808" s="42">
        <v>0</v>
      </c>
      <c r="P808" s="42">
        <v>147893943</v>
      </c>
      <c r="Q808" s="43">
        <v>0.6169</v>
      </c>
      <c r="R808" s="43">
        <v>0.6169</v>
      </c>
      <c r="S808" s="43">
        <v>0.63219999999999998</v>
      </c>
      <c r="T808" s="43">
        <v>0.56889999999999996</v>
      </c>
      <c r="U808" s="43">
        <v>0.6169</v>
      </c>
    </row>
    <row r="809" spans="1:21" ht="14.1" customHeight="1" x14ac:dyDescent="0.2">
      <c r="A809" s="40">
        <v>200904</v>
      </c>
      <c r="B809" s="40" t="s">
        <v>808</v>
      </c>
      <c r="C809" s="40" t="s">
        <v>1019</v>
      </c>
      <c r="D809" s="41">
        <v>45866.724560000002</v>
      </c>
      <c r="E809" s="42">
        <v>0</v>
      </c>
      <c r="F809" s="42">
        <v>233471340</v>
      </c>
      <c r="G809" s="42">
        <v>227199439</v>
      </c>
      <c r="H809" s="42">
        <v>240101608</v>
      </c>
      <c r="I809" s="43">
        <v>5.6800000000000003E-2</v>
      </c>
      <c r="J809" s="44">
        <v>0</v>
      </c>
      <c r="K809" s="44">
        <v>0</v>
      </c>
      <c r="L809" s="44">
        <v>0</v>
      </c>
      <c r="M809" s="43">
        <v>5.6800000000000003E-2</v>
      </c>
      <c r="N809" s="42">
        <v>0</v>
      </c>
      <c r="O809" s="42">
        <v>0</v>
      </c>
      <c r="P809" s="42">
        <v>246729677</v>
      </c>
      <c r="Q809" s="43">
        <v>0.6482</v>
      </c>
      <c r="R809" s="43">
        <v>0.62870000000000004</v>
      </c>
      <c r="S809" s="43">
        <v>0.63219999999999998</v>
      </c>
      <c r="T809" s="43">
        <v>0.56889999999999996</v>
      </c>
      <c r="U809" s="43">
        <v>0.62870000000000004</v>
      </c>
    </row>
    <row r="810" spans="1:21" ht="14.1" customHeight="1" x14ac:dyDescent="0.2">
      <c r="A810" s="40">
        <v>200906</v>
      </c>
      <c r="B810" s="40" t="s">
        <v>809</v>
      </c>
      <c r="C810" s="40" t="s">
        <v>1019</v>
      </c>
      <c r="D810" s="41">
        <v>45869.804618000002</v>
      </c>
      <c r="E810" s="42">
        <v>0</v>
      </c>
      <c r="F810" s="42">
        <v>26530357</v>
      </c>
      <c r="G810" s="42">
        <v>26725323</v>
      </c>
      <c r="H810" s="42">
        <v>25270063</v>
      </c>
      <c r="I810" s="43">
        <v>-5.45E-2</v>
      </c>
      <c r="J810" s="44">
        <v>0</v>
      </c>
      <c r="K810" s="44">
        <v>0</v>
      </c>
      <c r="L810" s="44">
        <v>0</v>
      </c>
      <c r="M810" s="43">
        <v>-5.45E-2</v>
      </c>
      <c r="N810" s="42">
        <v>0</v>
      </c>
      <c r="O810" s="42">
        <v>0</v>
      </c>
      <c r="P810" s="42">
        <v>25085713</v>
      </c>
      <c r="Q810" s="43">
        <v>0.61919999999999997</v>
      </c>
      <c r="R810" s="43">
        <v>0.61919999999999997</v>
      </c>
      <c r="S810" s="43">
        <v>0.63219999999999998</v>
      </c>
      <c r="T810" s="43">
        <v>0.56889999999999996</v>
      </c>
      <c r="U810" s="43">
        <v>0.61919999999999997</v>
      </c>
    </row>
    <row r="811" spans="1:21" ht="14.1" customHeight="1" x14ac:dyDescent="0.2">
      <c r="A811" s="40">
        <v>201902</v>
      </c>
      <c r="B811" s="40" t="s">
        <v>810</v>
      </c>
      <c r="C811" s="40" t="s">
        <v>1019</v>
      </c>
      <c r="D811" s="41">
        <v>45869.756285000003</v>
      </c>
      <c r="E811" s="42">
        <v>148363600</v>
      </c>
      <c r="F811" s="42">
        <v>1797289433</v>
      </c>
      <c r="G811" s="42">
        <v>1784515055</v>
      </c>
      <c r="H811" s="42">
        <v>1805141183</v>
      </c>
      <c r="I811" s="43">
        <v>1.1599999999999999E-2</v>
      </c>
      <c r="J811" s="44">
        <v>0</v>
      </c>
      <c r="K811" s="44">
        <v>0</v>
      </c>
      <c r="L811" s="44">
        <v>0</v>
      </c>
      <c r="M811" s="43">
        <v>1.1599999999999999E-2</v>
      </c>
      <c r="N811" s="42">
        <v>123603560</v>
      </c>
      <c r="O811" s="42">
        <v>-24760040</v>
      </c>
      <c r="P811" s="42">
        <v>1791588327</v>
      </c>
      <c r="Q811" s="43">
        <v>0.64929999999999999</v>
      </c>
      <c r="R811" s="43">
        <v>0.64929999999999999</v>
      </c>
      <c r="S811" s="43">
        <v>0.63219999999999998</v>
      </c>
      <c r="T811" s="43">
        <v>0.56889999999999996</v>
      </c>
      <c r="U811" s="43">
        <v>0.63219999999999998</v>
      </c>
    </row>
    <row r="812" spans="1:21" ht="14.1" customHeight="1" x14ac:dyDescent="0.2">
      <c r="A812" s="40">
        <v>201903</v>
      </c>
      <c r="B812" s="40" t="s">
        <v>811</v>
      </c>
      <c r="C812" s="40" t="s">
        <v>1019</v>
      </c>
      <c r="D812" s="41">
        <v>45866.685891000001</v>
      </c>
      <c r="E812" s="42">
        <v>9601970</v>
      </c>
      <c r="F812" s="42">
        <v>126632887</v>
      </c>
      <c r="G812" s="42">
        <v>126270096</v>
      </c>
      <c r="H812" s="42">
        <v>116833474</v>
      </c>
      <c r="I812" s="43">
        <v>-7.4700000000000003E-2</v>
      </c>
      <c r="J812" s="44">
        <v>0</v>
      </c>
      <c r="K812" s="44">
        <v>0</v>
      </c>
      <c r="L812" s="44">
        <v>0</v>
      </c>
      <c r="M812" s="43">
        <v>-7.4700000000000003E-2</v>
      </c>
      <c r="N812" s="42">
        <v>7864860</v>
      </c>
      <c r="O812" s="42">
        <v>-1737110</v>
      </c>
      <c r="P812" s="42">
        <v>116149632</v>
      </c>
      <c r="Q812" s="43">
        <v>0.6169</v>
      </c>
      <c r="R812" s="43">
        <v>0.6169</v>
      </c>
      <c r="S812" s="43">
        <v>0.63219999999999998</v>
      </c>
      <c r="T812" s="43">
        <v>0.56889999999999996</v>
      </c>
      <c r="U812" s="43">
        <v>0.6169</v>
      </c>
    </row>
    <row r="813" spans="1:21" ht="14.1" customHeight="1" x14ac:dyDescent="0.2">
      <c r="A813" s="40">
        <v>201904</v>
      </c>
      <c r="B813" s="40" t="s">
        <v>812</v>
      </c>
      <c r="C813" s="40" t="s">
        <v>1019</v>
      </c>
      <c r="D813" s="41">
        <v>45868.623402999998</v>
      </c>
      <c r="E813" s="42">
        <v>2839390</v>
      </c>
      <c r="F813" s="42">
        <v>48403089</v>
      </c>
      <c r="G813" s="42">
        <v>47471324</v>
      </c>
      <c r="H813" s="42">
        <v>41491017</v>
      </c>
      <c r="I813" s="43">
        <v>-0.126</v>
      </c>
      <c r="J813" s="44">
        <v>0</v>
      </c>
      <c r="K813" s="44">
        <v>0</v>
      </c>
      <c r="L813" s="44">
        <v>0</v>
      </c>
      <c r="M813" s="43">
        <v>-0.126</v>
      </c>
      <c r="N813" s="42">
        <v>2035060</v>
      </c>
      <c r="O813" s="42">
        <v>-804330</v>
      </c>
      <c r="P813" s="42">
        <v>41858769</v>
      </c>
      <c r="Q813" s="43">
        <v>0.6169</v>
      </c>
      <c r="R813" s="43">
        <v>0.6169</v>
      </c>
      <c r="S813" s="43">
        <v>0.63219999999999998</v>
      </c>
      <c r="T813" s="43">
        <v>0.56889999999999996</v>
      </c>
      <c r="U813" s="43">
        <v>0.6169</v>
      </c>
    </row>
    <row r="814" spans="1:21" ht="14.1" customHeight="1" x14ac:dyDescent="0.2">
      <c r="A814" s="40">
        <v>201907</v>
      </c>
      <c r="B814" s="40" t="s">
        <v>813</v>
      </c>
      <c r="C814" s="40" t="s">
        <v>1019</v>
      </c>
      <c r="D814" s="41">
        <v>45868.625</v>
      </c>
      <c r="E814" s="42">
        <v>9383160</v>
      </c>
      <c r="F814" s="42">
        <v>89454794</v>
      </c>
      <c r="G814" s="42">
        <v>88968162</v>
      </c>
      <c r="H814" s="42">
        <v>81950646</v>
      </c>
      <c r="I814" s="43">
        <v>-7.8899999999999998E-2</v>
      </c>
      <c r="J814" s="44">
        <v>0</v>
      </c>
      <c r="K814" s="44">
        <v>0</v>
      </c>
      <c r="L814" s="44">
        <v>0</v>
      </c>
      <c r="M814" s="43">
        <v>-7.8899999999999998E-2</v>
      </c>
      <c r="N814" s="42">
        <v>7308880</v>
      </c>
      <c r="O814" s="42">
        <v>-2074280</v>
      </c>
      <c r="P814" s="42">
        <v>81064727</v>
      </c>
      <c r="Q814" s="43">
        <v>0.6169</v>
      </c>
      <c r="R814" s="43">
        <v>0.6169</v>
      </c>
      <c r="S814" s="43">
        <v>0.63219999999999998</v>
      </c>
      <c r="T814" s="43">
        <v>0.56889999999999996</v>
      </c>
      <c r="U814" s="43">
        <v>0.6169</v>
      </c>
    </row>
    <row r="815" spans="1:21" ht="14.1" customHeight="1" x14ac:dyDescent="0.2">
      <c r="A815" s="40">
        <v>201908</v>
      </c>
      <c r="B815" s="40" t="s">
        <v>814</v>
      </c>
      <c r="C815" s="40" t="s">
        <v>1019</v>
      </c>
      <c r="D815" s="41">
        <v>45866.687557999998</v>
      </c>
      <c r="E815" s="42">
        <v>10824700</v>
      </c>
      <c r="F815" s="42">
        <v>116805727</v>
      </c>
      <c r="G815" s="42">
        <v>114876203</v>
      </c>
      <c r="H815" s="42">
        <v>106387251</v>
      </c>
      <c r="I815" s="43">
        <v>-7.3899999999999993E-2</v>
      </c>
      <c r="J815" s="44">
        <v>0</v>
      </c>
      <c r="K815" s="44">
        <v>0</v>
      </c>
      <c r="L815" s="44">
        <v>0</v>
      </c>
      <c r="M815" s="43">
        <v>-7.3899999999999993E-2</v>
      </c>
      <c r="N815" s="42">
        <v>8564240</v>
      </c>
      <c r="O815" s="42">
        <v>-2260460</v>
      </c>
      <c r="P815" s="42">
        <v>106713638</v>
      </c>
      <c r="Q815" s="43">
        <v>0.6169</v>
      </c>
      <c r="R815" s="43">
        <v>0.6169</v>
      </c>
      <c r="S815" s="43">
        <v>0.63219999999999998</v>
      </c>
      <c r="T815" s="43">
        <v>0.56889999999999996</v>
      </c>
      <c r="U815" s="43">
        <v>0.6169</v>
      </c>
    </row>
    <row r="816" spans="1:21" ht="14.1" customHeight="1" x14ac:dyDescent="0.2">
      <c r="A816" s="40">
        <v>201910</v>
      </c>
      <c r="B816" s="40" t="s">
        <v>815</v>
      </c>
      <c r="C816" s="40" t="s">
        <v>1019</v>
      </c>
      <c r="D816" s="41">
        <v>45866.717649999999</v>
      </c>
      <c r="E816" s="42">
        <v>49511370</v>
      </c>
      <c r="F816" s="42">
        <v>928059375</v>
      </c>
      <c r="G816" s="42">
        <v>924145847</v>
      </c>
      <c r="H816" s="42">
        <v>828362319</v>
      </c>
      <c r="I816" s="43">
        <v>-0.1036</v>
      </c>
      <c r="J816" s="44">
        <v>0</v>
      </c>
      <c r="K816" s="44">
        <v>0</v>
      </c>
      <c r="L816" s="44">
        <v>0</v>
      </c>
      <c r="M816" s="43">
        <v>-0.1036</v>
      </c>
      <c r="N816" s="42">
        <v>44754130</v>
      </c>
      <c r="O816" s="42">
        <v>-4757240</v>
      </c>
      <c r="P816" s="42">
        <v>832244617</v>
      </c>
      <c r="Q816" s="43">
        <v>0.64839999999999998</v>
      </c>
      <c r="R816" s="43">
        <v>0.64839999999999998</v>
      </c>
      <c r="S816" s="43">
        <v>0.63219999999999998</v>
      </c>
      <c r="T816" s="43">
        <v>0.56889999999999996</v>
      </c>
      <c r="U816" s="43">
        <v>0.63219999999999998</v>
      </c>
    </row>
    <row r="817" spans="1:21" ht="14.1" customHeight="1" x14ac:dyDescent="0.2">
      <c r="A817" s="40">
        <v>201913</v>
      </c>
      <c r="B817" s="40" t="s">
        <v>816</v>
      </c>
      <c r="C817" s="40" t="s">
        <v>1019</v>
      </c>
      <c r="D817" s="41">
        <v>45869.654433000003</v>
      </c>
      <c r="E817" s="42">
        <v>15313986</v>
      </c>
      <c r="F817" s="42">
        <v>168266448</v>
      </c>
      <c r="G817" s="42">
        <v>166519917</v>
      </c>
      <c r="H817" s="42">
        <v>158972926</v>
      </c>
      <c r="I817" s="43">
        <v>-4.53E-2</v>
      </c>
      <c r="J817" s="44">
        <v>0</v>
      </c>
      <c r="K817" s="44">
        <v>0</v>
      </c>
      <c r="L817" s="44">
        <v>0</v>
      </c>
      <c r="M817" s="43">
        <v>-4.53E-2</v>
      </c>
      <c r="N817" s="42">
        <v>14573724</v>
      </c>
      <c r="O817" s="42">
        <v>-740262</v>
      </c>
      <c r="P817" s="42">
        <v>160594097</v>
      </c>
      <c r="Q817" s="43">
        <v>0.61919999999999997</v>
      </c>
      <c r="R817" s="43">
        <v>0.61919999999999997</v>
      </c>
      <c r="S817" s="43">
        <v>0.63219999999999998</v>
      </c>
      <c r="T817" s="43">
        <v>0.56889999999999996</v>
      </c>
      <c r="U817" s="43">
        <v>0.61919999999999997</v>
      </c>
    </row>
    <row r="818" spans="1:21" ht="14.1" customHeight="1" x14ac:dyDescent="0.2">
      <c r="A818" s="40">
        <v>201914</v>
      </c>
      <c r="B818" s="40" t="s">
        <v>817</v>
      </c>
      <c r="C818" s="40" t="s">
        <v>1019</v>
      </c>
      <c r="D818" s="41">
        <v>45868.519525000003</v>
      </c>
      <c r="E818" s="42">
        <v>27330010</v>
      </c>
      <c r="F818" s="42">
        <v>436584212</v>
      </c>
      <c r="G818" s="42">
        <v>429832781</v>
      </c>
      <c r="H818" s="42">
        <v>427041484</v>
      </c>
      <c r="I818" s="43">
        <v>-6.4999999999999997E-3</v>
      </c>
      <c r="J818" s="44">
        <v>0</v>
      </c>
      <c r="K818" s="44">
        <v>0</v>
      </c>
      <c r="L818" s="44">
        <v>0</v>
      </c>
      <c r="M818" s="43">
        <v>-6.4999999999999997E-3</v>
      </c>
      <c r="N818" s="42">
        <v>21971530</v>
      </c>
      <c r="O818" s="42">
        <v>-5358480</v>
      </c>
      <c r="P818" s="42">
        <v>428568071</v>
      </c>
      <c r="Q818" s="43">
        <v>0.61919999999999997</v>
      </c>
      <c r="R818" s="43">
        <v>0.61919999999999997</v>
      </c>
      <c r="S818" s="43">
        <v>0.63219999999999998</v>
      </c>
      <c r="T818" s="43">
        <v>0.56889999999999996</v>
      </c>
      <c r="U818" s="43">
        <v>0.61919999999999997</v>
      </c>
    </row>
    <row r="819" spans="1:21" ht="14.1" customHeight="1" x14ac:dyDescent="0.2">
      <c r="A819" s="40">
        <v>202903</v>
      </c>
      <c r="B819" s="40" t="s">
        <v>818</v>
      </c>
      <c r="C819" s="40" t="s">
        <v>1019</v>
      </c>
      <c r="D819" s="41">
        <v>45866.713958</v>
      </c>
      <c r="E819" s="42">
        <v>0</v>
      </c>
      <c r="F819" s="42">
        <v>767867846</v>
      </c>
      <c r="G819" s="42">
        <v>836407721</v>
      </c>
      <c r="H819" s="42">
        <v>811702010</v>
      </c>
      <c r="I819" s="43">
        <v>-2.9499999999999998E-2</v>
      </c>
      <c r="J819" s="44">
        <v>0</v>
      </c>
      <c r="K819" s="44">
        <v>0</v>
      </c>
      <c r="L819" s="44">
        <v>0</v>
      </c>
      <c r="M819" s="43">
        <v>-2.9499999999999998E-2</v>
      </c>
      <c r="N819" s="42">
        <v>0</v>
      </c>
      <c r="O819" s="42">
        <v>0</v>
      </c>
      <c r="P819" s="42">
        <v>745186658</v>
      </c>
      <c r="Q819" s="43">
        <v>0.6169</v>
      </c>
      <c r="R819" s="43">
        <v>0.6169</v>
      </c>
      <c r="S819" s="43">
        <v>0.63219999999999998</v>
      </c>
      <c r="T819" s="43">
        <v>0.56889999999999996</v>
      </c>
      <c r="U819" s="43">
        <v>0.6169</v>
      </c>
    </row>
    <row r="820" spans="1:21" ht="14.1" customHeight="1" x14ac:dyDescent="0.2">
      <c r="A820" s="40">
        <v>202905</v>
      </c>
      <c r="B820" s="40" t="s">
        <v>819</v>
      </c>
      <c r="C820" s="40" t="s">
        <v>1019</v>
      </c>
      <c r="D820" s="41">
        <v>45870.618125000001</v>
      </c>
      <c r="E820" s="42">
        <v>9171908</v>
      </c>
      <c r="F820" s="42">
        <v>296457557</v>
      </c>
      <c r="G820" s="42">
        <v>295017769</v>
      </c>
      <c r="H820" s="42">
        <v>284045317</v>
      </c>
      <c r="I820" s="43">
        <v>-3.7199999999999997E-2</v>
      </c>
      <c r="J820" s="44">
        <v>0</v>
      </c>
      <c r="K820" s="44">
        <v>0</v>
      </c>
      <c r="L820" s="44">
        <v>0</v>
      </c>
      <c r="M820" s="43">
        <v>-3.7199999999999997E-2</v>
      </c>
      <c r="N820" s="42">
        <v>6900465</v>
      </c>
      <c r="O820" s="42">
        <v>-2271443</v>
      </c>
      <c r="P820" s="42">
        <v>283501239</v>
      </c>
      <c r="Q820" s="43">
        <v>0.6169</v>
      </c>
      <c r="R820" s="43">
        <v>0.6169</v>
      </c>
      <c r="S820" s="43">
        <v>0.63219999999999998</v>
      </c>
      <c r="T820" s="43">
        <v>0.56889999999999996</v>
      </c>
      <c r="U820" s="43">
        <v>0.6169</v>
      </c>
    </row>
    <row r="821" spans="1:21" ht="14.1" customHeight="1" x14ac:dyDescent="0.2">
      <c r="A821" s="40">
        <v>203901</v>
      </c>
      <c r="B821" s="40" t="s">
        <v>820</v>
      </c>
      <c r="C821" s="40" t="s">
        <v>1019</v>
      </c>
      <c r="D821" s="41">
        <v>45868.554004999998</v>
      </c>
      <c r="E821" s="42">
        <v>0</v>
      </c>
      <c r="F821" s="42">
        <v>661488806</v>
      </c>
      <c r="G821" s="42">
        <v>671873768</v>
      </c>
      <c r="H821" s="42">
        <v>838954605</v>
      </c>
      <c r="I821" s="43">
        <v>0.2487</v>
      </c>
      <c r="J821" s="44">
        <v>0</v>
      </c>
      <c r="K821" s="44">
        <v>0</v>
      </c>
      <c r="L821" s="44">
        <v>0</v>
      </c>
      <c r="M821" s="43">
        <v>0.2487</v>
      </c>
      <c r="N821" s="42">
        <v>0</v>
      </c>
      <c r="O821" s="42">
        <v>0</v>
      </c>
      <c r="P821" s="42">
        <v>825987122</v>
      </c>
      <c r="Q821" s="43">
        <v>0.61919999999999997</v>
      </c>
      <c r="R821" s="43">
        <v>0.50819999999999999</v>
      </c>
      <c r="S821" s="43">
        <v>0.63219999999999998</v>
      </c>
      <c r="T821" s="43">
        <v>0.56889999999999996</v>
      </c>
      <c r="U821" s="43">
        <v>0.56889999999999996</v>
      </c>
    </row>
    <row r="822" spans="1:21" ht="14.1" customHeight="1" x14ac:dyDescent="0.2">
      <c r="A822" s="40">
        <v>203902</v>
      </c>
      <c r="B822" s="40" t="s">
        <v>821</v>
      </c>
      <c r="C822" s="40" t="s">
        <v>1019</v>
      </c>
      <c r="D822" s="41">
        <v>45868.589640999999</v>
      </c>
      <c r="E822" s="42">
        <v>0</v>
      </c>
      <c r="F822" s="42">
        <v>360767623</v>
      </c>
      <c r="G822" s="42">
        <v>337729642</v>
      </c>
      <c r="H822" s="42">
        <v>527228988</v>
      </c>
      <c r="I822" s="43">
        <v>0.56110000000000004</v>
      </c>
      <c r="J822" s="44">
        <v>0</v>
      </c>
      <c r="K822" s="44">
        <v>0</v>
      </c>
      <c r="L822" s="44">
        <v>0</v>
      </c>
      <c r="M822" s="43">
        <v>0.56110000000000004</v>
      </c>
      <c r="N822" s="42">
        <v>0</v>
      </c>
      <c r="O822" s="42">
        <v>0</v>
      </c>
      <c r="P822" s="42">
        <v>563193529</v>
      </c>
      <c r="Q822" s="43">
        <v>0.65249999999999997</v>
      </c>
      <c r="R822" s="43">
        <v>0.4284</v>
      </c>
      <c r="S822" s="43">
        <v>0.63219999999999998</v>
      </c>
      <c r="T822" s="43">
        <v>0.56889999999999996</v>
      </c>
      <c r="U822" s="43">
        <v>0.56889999999999996</v>
      </c>
    </row>
    <row r="823" spans="1:21" ht="14.1" customHeight="1" x14ac:dyDescent="0.2">
      <c r="A823" s="40">
        <v>204901</v>
      </c>
      <c r="B823" s="40" t="s">
        <v>822</v>
      </c>
      <c r="C823" s="40" t="s">
        <v>1019</v>
      </c>
      <c r="D823" s="41">
        <v>45861.765567000002</v>
      </c>
      <c r="E823" s="42">
        <v>0</v>
      </c>
      <c r="F823" s="42">
        <v>1908439829</v>
      </c>
      <c r="G823" s="42">
        <v>1770293604</v>
      </c>
      <c r="H823" s="42">
        <v>1913635842</v>
      </c>
      <c r="I823" s="43">
        <v>8.1000000000000003E-2</v>
      </c>
      <c r="J823" s="44">
        <v>0</v>
      </c>
      <c r="K823" s="44">
        <v>0</v>
      </c>
      <c r="L823" s="44">
        <v>0</v>
      </c>
      <c r="M823" s="43">
        <v>8.1000000000000003E-2</v>
      </c>
      <c r="N823" s="42">
        <v>0</v>
      </c>
      <c r="O823" s="42">
        <v>0</v>
      </c>
      <c r="P823" s="42">
        <v>2062967889</v>
      </c>
      <c r="Q823" s="43">
        <v>0.61750000000000005</v>
      </c>
      <c r="R823" s="43">
        <v>0.58550000000000002</v>
      </c>
      <c r="S823" s="43">
        <v>0.63219999999999998</v>
      </c>
      <c r="T823" s="43">
        <v>0.56889999999999996</v>
      </c>
      <c r="U823" s="43">
        <v>0.58550000000000002</v>
      </c>
    </row>
    <row r="824" spans="1:21" ht="14.1" customHeight="1" x14ac:dyDescent="0.2">
      <c r="A824" s="40">
        <v>204904</v>
      </c>
      <c r="B824" s="40" t="s">
        <v>823</v>
      </c>
      <c r="C824" s="40" t="s">
        <v>1019</v>
      </c>
      <c r="D824" s="41">
        <v>45866.733575999999</v>
      </c>
      <c r="E824" s="42">
        <v>0</v>
      </c>
      <c r="F824" s="42">
        <v>655620694</v>
      </c>
      <c r="G824" s="42">
        <v>695480466</v>
      </c>
      <c r="H824" s="42">
        <v>705976279</v>
      </c>
      <c r="I824" s="43">
        <v>1.5100000000000001E-2</v>
      </c>
      <c r="J824" s="44">
        <v>0</v>
      </c>
      <c r="K824" s="44">
        <v>0</v>
      </c>
      <c r="L824" s="44">
        <v>0</v>
      </c>
      <c r="M824" s="43">
        <v>1.5100000000000001E-2</v>
      </c>
      <c r="N824" s="42">
        <v>0</v>
      </c>
      <c r="O824" s="42">
        <v>0</v>
      </c>
      <c r="P824" s="42">
        <v>665514965</v>
      </c>
      <c r="Q824" s="43">
        <v>0.6169</v>
      </c>
      <c r="R824" s="43">
        <v>0.6169</v>
      </c>
      <c r="S824" s="43">
        <v>0.63219999999999998</v>
      </c>
      <c r="T824" s="43">
        <v>0.56889999999999996</v>
      </c>
      <c r="U824" s="43">
        <v>0.6169</v>
      </c>
    </row>
    <row r="825" spans="1:21" ht="14.1" customHeight="1" x14ac:dyDescent="0.2">
      <c r="A825" s="40">
        <v>205902</v>
      </c>
      <c r="B825" s="40" t="s">
        <v>825</v>
      </c>
      <c r="C825" s="40" t="s">
        <v>1019</v>
      </c>
      <c r="D825" s="41">
        <v>45868.799051000002</v>
      </c>
      <c r="E825" s="42">
        <v>0</v>
      </c>
      <c r="F825" s="42">
        <v>4537729634</v>
      </c>
      <c r="G825" s="42">
        <v>4782660794</v>
      </c>
      <c r="H825" s="42">
        <v>4057833728</v>
      </c>
      <c r="I825" s="43">
        <v>-0.15160000000000001</v>
      </c>
      <c r="J825" s="44">
        <v>0</v>
      </c>
      <c r="K825" s="44">
        <v>0</v>
      </c>
      <c r="L825" s="44">
        <v>0</v>
      </c>
      <c r="M825" s="43">
        <v>-0.15160000000000001</v>
      </c>
      <c r="N825" s="42">
        <v>0</v>
      </c>
      <c r="O825" s="42">
        <v>0</v>
      </c>
      <c r="P825" s="42">
        <v>3850022644</v>
      </c>
      <c r="Q825" s="43">
        <v>0.62629999999999997</v>
      </c>
      <c r="R825" s="43">
        <v>0.62629999999999997</v>
      </c>
      <c r="S825" s="43">
        <v>0.63219999999999998</v>
      </c>
      <c r="T825" s="43">
        <v>0.56889999999999996</v>
      </c>
      <c r="U825" s="43">
        <v>0.62629999999999997</v>
      </c>
    </row>
    <row r="826" spans="1:21" ht="14.1" customHeight="1" x14ac:dyDescent="0.2">
      <c r="A826" s="40">
        <v>205903</v>
      </c>
      <c r="B826" s="40" t="s">
        <v>826</v>
      </c>
      <c r="C826" s="40" t="s">
        <v>1019</v>
      </c>
      <c r="D826" s="41">
        <v>45869.638298999998</v>
      </c>
      <c r="E826" s="42">
        <v>0</v>
      </c>
      <c r="F826" s="42">
        <v>3719792657</v>
      </c>
      <c r="G826" s="42">
        <v>3834434735</v>
      </c>
      <c r="H826" s="42">
        <v>5186776984</v>
      </c>
      <c r="I826" s="43">
        <v>0.35270000000000001</v>
      </c>
      <c r="J826" s="44">
        <v>1166912840</v>
      </c>
      <c r="K826" s="44">
        <v>0</v>
      </c>
      <c r="L826" s="44">
        <v>1166912840</v>
      </c>
      <c r="M826" s="43">
        <v>3.7100000000000001E-2</v>
      </c>
      <c r="N826" s="42">
        <v>0</v>
      </c>
      <c r="O826" s="42">
        <v>0</v>
      </c>
      <c r="P826" s="42">
        <v>5031702525</v>
      </c>
      <c r="Q826" s="43">
        <v>0.61919999999999997</v>
      </c>
      <c r="R826" s="43">
        <v>0.61629999999999996</v>
      </c>
      <c r="S826" s="43">
        <v>0.63219999999999998</v>
      </c>
      <c r="T826" s="43">
        <v>0.56889999999999996</v>
      </c>
      <c r="U826" s="43">
        <v>0.61629999999999996</v>
      </c>
    </row>
    <row r="827" spans="1:21" ht="14.1" customHeight="1" x14ac:dyDescent="0.2">
      <c r="A827" s="40">
        <v>205904</v>
      </c>
      <c r="B827" s="40" t="s">
        <v>827</v>
      </c>
      <c r="C827" s="40" t="s">
        <v>1019</v>
      </c>
      <c r="D827" s="41">
        <v>45870.633090000003</v>
      </c>
      <c r="E827" s="42">
        <v>0</v>
      </c>
      <c r="F827" s="42">
        <v>660359230</v>
      </c>
      <c r="G827" s="42">
        <v>686104710</v>
      </c>
      <c r="H827" s="42">
        <v>687755365</v>
      </c>
      <c r="I827" s="43">
        <v>2.3999999999999998E-3</v>
      </c>
      <c r="J827" s="44">
        <v>0</v>
      </c>
      <c r="K827" s="44">
        <v>0</v>
      </c>
      <c r="L827" s="44">
        <v>0</v>
      </c>
      <c r="M827" s="43">
        <v>2.3999999999999998E-3</v>
      </c>
      <c r="N827" s="42">
        <v>0</v>
      </c>
      <c r="O827" s="42">
        <v>0</v>
      </c>
      <c r="P827" s="42">
        <v>661947946</v>
      </c>
      <c r="Q827" s="43">
        <v>0.6169</v>
      </c>
      <c r="R827" s="43">
        <v>0.6169</v>
      </c>
      <c r="S827" s="43">
        <v>0.63219999999999998</v>
      </c>
      <c r="T827" s="43">
        <v>0.56889999999999996</v>
      </c>
      <c r="U827" s="43">
        <v>0.6169</v>
      </c>
    </row>
    <row r="828" spans="1:21" ht="14.1" customHeight="1" x14ac:dyDescent="0.2">
      <c r="A828" s="40">
        <v>205905</v>
      </c>
      <c r="B828" s="40" t="s">
        <v>828</v>
      </c>
      <c r="C828" s="40" t="s">
        <v>1019</v>
      </c>
      <c r="D828" s="41">
        <v>45889.466586000002</v>
      </c>
      <c r="E828" s="42">
        <v>0</v>
      </c>
      <c r="F828" s="42">
        <v>532992985</v>
      </c>
      <c r="G828" s="42">
        <v>562174738</v>
      </c>
      <c r="H828" s="42">
        <v>613116644</v>
      </c>
      <c r="I828" s="43">
        <v>9.06E-2</v>
      </c>
      <c r="J828" s="44">
        <v>0</v>
      </c>
      <c r="K828" s="44">
        <v>0</v>
      </c>
      <c r="L828" s="44">
        <v>0</v>
      </c>
      <c r="M828" s="43">
        <v>9.06E-2</v>
      </c>
      <c r="N828" s="42">
        <v>0</v>
      </c>
      <c r="O828" s="42">
        <v>0</v>
      </c>
      <c r="P828" s="42">
        <v>581290564</v>
      </c>
      <c r="Q828" s="43">
        <v>0.6169</v>
      </c>
      <c r="R828" s="43">
        <v>0.57969999999999999</v>
      </c>
      <c r="S828" s="43">
        <v>0.63219999999999998</v>
      </c>
      <c r="T828" s="43">
        <v>0.56889999999999996</v>
      </c>
      <c r="U828" s="43">
        <v>0.57969999999999999</v>
      </c>
    </row>
    <row r="829" spans="1:21" ht="14.1" customHeight="1" x14ac:dyDescent="0.2">
      <c r="A829" s="40">
        <v>205906</v>
      </c>
      <c r="B829" s="40" t="s">
        <v>829</v>
      </c>
      <c r="C829" s="40" t="s">
        <v>1019</v>
      </c>
      <c r="D829" s="41">
        <v>45867.822407</v>
      </c>
      <c r="E829" s="42">
        <v>0</v>
      </c>
      <c r="F829" s="42">
        <v>1659580714</v>
      </c>
      <c r="G829" s="42">
        <v>1761482200</v>
      </c>
      <c r="H829" s="42">
        <v>1740036391</v>
      </c>
      <c r="I829" s="43">
        <v>-1.2200000000000001E-2</v>
      </c>
      <c r="J829" s="44">
        <v>0</v>
      </c>
      <c r="K829" s="44">
        <v>0</v>
      </c>
      <c r="L829" s="44">
        <v>0</v>
      </c>
      <c r="M829" s="43">
        <v>-1.2200000000000001E-2</v>
      </c>
      <c r="N829" s="42">
        <v>0</v>
      </c>
      <c r="O829" s="42">
        <v>0</v>
      </c>
      <c r="P829" s="42">
        <v>1639375542</v>
      </c>
      <c r="Q829" s="43">
        <v>0.6169</v>
      </c>
      <c r="R829" s="43">
        <v>0.6169</v>
      </c>
      <c r="S829" s="43">
        <v>0.63219999999999998</v>
      </c>
      <c r="T829" s="43">
        <v>0.56889999999999996</v>
      </c>
      <c r="U829" s="43">
        <v>0.6169</v>
      </c>
    </row>
    <row r="830" spans="1:21" ht="14.1" customHeight="1" x14ac:dyDescent="0.2">
      <c r="A830" s="40">
        <v>205907</v>
      </c>
      <c r="B830" s="40" t="s">
        <v>830</v>
      </c>
      <c r="C830" s="40" t="s">
        <v>1019</v>
      </c>
      <c r="D830" s="41">
        <v>45867.827222</v>
      </c>
      <c r="E830" s="42">
        <v>0</v>
      </c>
      <c r="F830" s="42">
        <v>1019712749</v>
      </c>
      <c r="G830" s="42">
        <v>1059286593</v>
      </c>
      <c r="H830" s="42">
        <v>1110199292</v>
      </c>
      <c r="I830" s="43">
        <v>4.8099999999999997E-2</v>
      </c>
      <c r="J830" s="44">
        <v>0</v>
      </c>
      <c r="K830" s="44">
        <v>0</v>
      </c>
      <c r="L830" s="44">
        <v>0</v>
      </c>
      <c r="M830" s="43">
        <v>4.8099999999999997E-2</v>
      </c>
      <c r="N830" s="42">
        <v>0</v>
      </c>
      <c r="O830" s="42">
        <v>0</v>
      </c>
      <c r="P830" s="42">
        <v>1068723403</v>
      </c>
      <c r="Q830" s="43">
        <v>0.6169</v>
      </c>
      <c r="R830" s="43">
        <v>0.60329999999999995</v>
      </c>
      <c r="S830" s="43">
        <v>0.63219999999999998</v>
      </c>
      <c r="T830" s="43">
        <v>0.56889999999999996</v>
      </c>
      <c r="U830" s="43">
        <v>0.60329999999999995</v>
      </c>
    </row>
    <row r="831" spans="1:21" ht="14.1" customHeight="1" x14ac:dyDescent="0.2">
      <c r="A831" s="40">
        <v>206901</v>
      </c>
      <c r="B831" s="40" t="s">
        <v>831</v>
      </c>
      <c r="C831" s="40" t="s">
        <v>1019</v>
      </c>
      <c r="D831" s="41">
        <v>45868.808518999998</v>
      </c>
      <c r="E831" s="42">
        <v>0</v>
      </c>
      <c r="F831" s="42">
        <v>702702422</v>
      </c>
      <c r="G831" s="42">
        <v>720635320</v>
      </c>
      <c r="H831" s="42">
        <v>832845250</v>
      </c>
      <c r="I831" s="43">
        <v>0.15570000000000001</v>
      </c>
      <c r="J831" s="44">
        <v>0</v>
      </c>
      <c r="K831" s="44">
        <v>0</v>
      </c>
      <c r="L831" s="44">
        <v>0</v>
      </c>
      <c r="M831" s="43">
        <v>0.15570000000000001</v>
      </c>
      <c r="N831" s="42">
        <v>0</v>
      </c>
      <c r="O831" s="42">
        <v>0</v>
      </c>
      <c r="P831" s="42">
        <v>812120025</v>
      </c>
      <c r="Q831" s="43">
        <v>0.6169</v>
      </c>
      <c r="R831" s="43">
        <v>0.54710000000000003</v>
      </c>
      <c r="S831" s="43">
        <v>0.63219999999999998</v>
      </c>
      <c r="T831" s="43">
        <v>0.56889999999999996</v>
      </c>
      <c r="U831" s="43">
        <v>0.56889999999999996</v>
      </c>
    </row>
    <row r="832" spans="1:21" ht="14.1" customHeight="1" x14ac:dyDescent="0.2">
      <c r="A832" s="40">
        <v>206903</v>
      </c>
      <c r="B832" s="40" t="s">
        <v>833</v>
      </c>
      <c r="C832" s="40" t="s">
        <v>1019</v>
      </c>
      <c r="D832" s="41">
        <v>45861.766689999997</v>
      </c>
      <c r="E832" s="42">
        <v>0</v>
      </c>
      <c r="F832" s="42">
        <v>95684396</v>
      </c>
      <c r="G832" s="42">
        <v>100633050</v>
      </c>
      <c r="H832" s="42">
        <v>103536970</v>
      </c>
      <c r="I832" s="43">
        <v>2.8899999999999999E-2</v>
      </c>
      <c r="J832" s="44">
        <v>0</v>
      </c>
      <c r="K832" s="44">
        <v>0</v>
      </c>
      <c r="L832" s="44">
        <v>0</v>
      </c>
      <c r="M832" s="43">
        <v>2.8899999999999999E-2</v>
      </c>
      <c r="N832" s="42">
        <v>0</v>
      </c>
      <c r="O832" s="42">
        <v>0</v>
      </c>
      <c r="P832" s="42">
        <v>98445515</v>
      </c>
      <c r="Q832" s="43">
        <v>0.63070000000000004</v>
      </c>
      <c r="R832" s="43">
        <v>0.62829999999999997</v>
      </c>
      <c r="S832" s="43">
        <v>0.63219999999999998</v>
      </c>
      <c r="T832" s="43">
        <v>0.56889999999999996</v>
      </c>
      <c r="U832" s="43">
        <v>0.62829999999999997</v>
      </c>
    </row>
    <row r="833" spans="1:21" ht="14.1" customHeight="1" x14ac:dyDescent="0.2">
      <c r="A833" s="40">
        <v>207901</v>
      </c>
      <c r="B833" s="40" t="s">
        <v>834</v>
      </c>
      <c r="C833" s="40" t="s">
        <v>1019</v>
      </c>
      <c r="D833" s="41">
        <v>45869.760347000003</v>
      </c>
      <c r="E833" s="42">
        <v>5761738</v>
      </c>
      <c r="F833" s="42">
        <v>475030022</v>
      </c>
      <c r="G833" s="42">
        <v>473793539</v>
      </c>
      <c r="H833" s="42">
        <v>497963749</v>
      </c>
      <c r="I833" s="43">
        <v>5.0999999999999997E-2</v>
      </c>
      <c r="J833" s="44">
        <v>0</v>
      </c>
      <c r="K833" s="44">
        <v>0</v>
      </c>
      <c r="L833" s="44">
        <v>0</v>
      </c>
      <c r="M833" s="43">
        <v>5.0999999999999997E-2</v>
      </c>
      <c r="N833" s="42">
        <v>5309312</v>
      </c>
      <c r="O833" s="42">
        <v>-452426</v>
      </c>
      <c r="P833" s="42">
        <v>498516954</v>
      </c>
      <c r="Q833" s="43">
        <v>0.6381</v>
      </c>
      <c r="R833" s="43">
        <v>0.62319999999999998</v>
      </c>
      <c r="S833" s="43">
        <v>0.63219999999999998</v>
      </c>
      <c r="T833" s="43">
        <v>0.56889999999999996</v>
      </c>
      <c r="U833" s="43">
        <v>0.62319999999999998</v>
      </c>
    </row>
    <row r="834" spans="1:21" ht="14.1" customHeight="1" x14ac:dyDescent="0.2">
      <c r="A834" s="40">
        <v>208901</v>
      </c>
      <c r="B834" s="40" t="s">
        <v>835</v>
      </c>
      <c r="C834" s="40" t="s">
        <v>1019</v>
      </c>
      <c r="D834" s="41">
        <v>45869.766712999997</v>
      </c>
      <c r="E834" s="42">
        <v>0</v>
      </c>
      <c r="F834" s="42">
        <v>671197567</v>
      </c>
      <c r="G834" s="42">
        <v>676151480</v>
      </c>
      <c r="H834" s="42">
        <v>550909318</v>
      </c>
      <c r="I834" s="43">
        <v>-0.1852</v>
      </c>
      <c r="J834" s="44">
        <v>0</v>
      </c>
      <c r="K834" s="44">
        <v>0</v>
      </c>
      <c r="L834" s="44">
        <v>0</v>
      </c>
      <c r="M834" s="43">
        <v>-0.1852</v>
      </c>
      <c r="N834" s="42">
        <v>0</v>
      </c>
      <c r="O834" s="42">
        <v>0</v>
      </c>
      <c r="P834" s="42">
        <v>546873008</v>
      </c>
      <c r="Q834" s="43">
        <v>0.6169</v>
      </c>
      <c r="R834" s="43">
        <v>0.6169</v>
      </c>
      <c r="S834" s="43">
        <v>0.63219999999999998</v>
      </c>
      <c r="T834" s="43">
        <v>0.56889999999999996</v>
      </c>
      <c r="U834" s="43">
        <v>0.6169</v>
      </c>
    </row>
    <row r="835" spans="1:21" ht="14.1" customHeight="1" x14ac:dyDescent="0.2">
      <c r="A835" s="40">
        <v>208902</v>
      </c>
      <c r="B835" s="40" t="s">
        <v>836</v>
      </c>
      <c r="C835" s="40" t="s">
        <v>1019</v>
      </c>
      <c r="D835" s="41">
        <v>45870.585868000002</v>
      </c>
      <c r="E835" s="42">
        <v>0</v>
      </c>
      <c r="F835" s="42">
        <v>2843785635</v>
      </c>
      <c r="G835" s="42">
        <v>2855229026</v>
      </c>
      <c r="H835" s="42">
        <v>2843434639</v>
      </c>
      <c r="I835" s="43">
        <v>-4.1000000000000003E-3</v>
      </c>
      <c r="J835" s="44">
        <v>0</v>
      </c>
      <c r="K835" s="44">
        <v>0</v>
      </c>
      <c r="L835" s="44">
        <v>0</v>
      </c>
      <c r="M835" s="43">
        <v>-4.1000000000000003E-3</v>
      </c>
      <c r="N835" s="42">
        <v>0</v>
      </c>
      <c r="O835" s="42">
        <v>0</v>
      </c>
      <c r="P835" s="42">
        <v>2832038518</v>
      </c>
      <c r="Q835" s="43">
        <v>0.63370000000000004</v>
      </c>
      <c r="R835" s="43">
        <v>0.63370000000000004</v>
      </c>
      <c r="S835" s="43">
        <v>0.63219999999999998</v>
      </c>
      <c r="T835" s="43">
        <v>0.56889999999999996</v>
      </c>
      <c r="U835" s="43">
        <v>0.63219999999999998</v>
      </c>
    </row>
    <row r="836" spans="1:21" ht="14.1" customHeight="1" x14ac:dyDescent="0.2">
      <c r="A836" s="40">
        <v>208903</v>
      </c>
      <c r="B836" s="40" t="s">
        <v>837</v>
      </c>
      <c r="C836" s="40" t="s">
        <v>1019</v>
      </c>
      <c r="D836" s="41">
        <v>45868.751806</v>
      </c>
      <c r="E836" s="42">
        <v>0</v>
      </c>
      <c r="F836" s="42">
        <v>200053058</v>
      </c>
      <c r="G836" s="42">
        <v>201943603</v>
      </c>
      <c r="H836" s="42">
        <v>158921937</v>
      </c>
      <c r="I836" s="43">
        <v>-0.21299999999999999</v>
      </c>
      <c r="J836" s="44">
        <v>0</v>
      </c>
      <c r="K836" s="44">
        <v>0</v>
      </c>
      <c r="L836" s="44">
        <v>0</v>
      </c>
      <c r="M836" s="43">
        <v>-0.21299999999999999</v>
      </c>
      <c r="N836" s="42">
        <v>0</v>
      </c>
      <c r="O836" s="42">
        <v>0</v>
      </c>
      <c r="P836" s="42">
        <v>157434150</v>
      </c>
      <c r="Q836" s="43">
        <v>0.6169</v>
      </c>
      <c r="R836" s="43">
        <v>0.6169</v>
      </c>
      <c r="S836" s="43">
        <v>0.63219999999999998</v>
      </c>
      <c r="T836" s="43">
        <v>0.56889999999999996</v>
      </c>
      <c r="U836" s="43">
        <v>0.6169</v>
      </c>
    </row>
    <row r="837" spans="1:21" ht="14.1" customHeight="1" x14ac:dyDescent="0.2">
      <c r="A837" s="40">
        <v>209901</v>
      </c>
      <c r="B837" s="40" t="s">
        <v>838</v>
      </c>
      <c r="C837" s="40" t="s">
        <v>1019</v>
      </c>
      <c r="D837" s="41">
        <v>45866.626042000004</v>
      </c>
      <c r="E837" s="42">
        <v>0</v>
      </c>
      <c r="F837" s="42">
        <v>349129144</v>
      </c>
      <c r="G837" s="42">
        <v>358411029</v>
      </c>
      <c r="H837" s="42">
        <v>293908361</v>
      </c>
      <c r="I837" s="43">
        <v>-0.18</v>
      </c>
      <c r="J837" s="44">
        <v>0</v>
      </c>
      <c r="K837" s="44">
        <v>0</v>
      </c>
      <c r="L837" s="44">
        <v>0</v>
      </c>
      <c r="M837" s="43">
        <v>-0.18</v>
      </c>
      <c r="N837" s="42">
        <v>0</v>
      </c>
      <c r="O837" s="42">
        <v>0</v>
      </c>
      <c r="P837" s="42">
        <v>286296922</v>
      </c>
      <c r="Q837" s="43">
        <v>0.65659999999999996</v>
      </c>
      <c r="R837" s="43">
        <v>0.65659999999999996</v>
      </c>
      <c r="S837" s="43">
        <v>0.63219999999999998</v>
      </c>
      <c r="T837" s="43">
        <v>0.56889999999999996</v>
      </c>
      <c r="U837" s="43">
        <v>0.63219999999999998</v>
      </c>
    </row>
    <row r="838" spans="1:21" ht="14.1" customHeight="1" x14ac:dyDescent="0.2">
      <c r="A838" s="40">
        <v>209902</v>
      </c>
      <c r="B838" s="40" t="s">
        <v>839</v>
      </c>
      <c r="C838" s="40" t="s">
        <v>1019</v>
      </c>
      <c r="D838" s="41">
        <v>45869.799711</v>
      </c>
      <c r="E838" s="42">
        <v>0</v>
      </c>
      <c r="F838" s="42">
        <v>87807499</v>
      </c>
      <c r="G838" s="42">
        <v>90720752</v>
      </c>
      <c r="H838" s="42">
        <v>93781315</v>
      </c>
      <c r="I838" s="43">
        <v>3.3700000000000001E-2</v>
      </c>
      <c r="J838" s="44">
        <v>0</v>
      </c>
      <c r="K838" s="44">
        <v>0</v>
      </c>
      <c r="L838" s="44">
        <v>0</v>
      </c>
      <c r="M838" s="43">
        <v>3.3700000000000001E-2</v>
      </c>
      <c r="N838" s="42">
        <v>0</v>
      </c>
      <c r="O838" s="42">
        <v>0</v>
      </c>
      <c r="P838" s="42">
        <v>90769780</v>
      </c>
      <c r="Q838" s="43">
        <v>0.6169</v>
      </c>
      <c r="R838" s="43">
        <v>0.61160000000000003</v>
      </c>
      <c r="S838" s="43">
        <v>0.63219999999999998</v>
      </c>
      <c r="T838" s="43">
        <v>0.56889999999999996</v>
      </c>
      <c r="U838" s="43">
        <v>0.61160000000000003</v>
      </c>
    </row>
    <row r="839" spans="1:21" ht="14.1" customHeight="1" x14ac:dyDescent="0.2">
      <c r="A839" s="40">
        <v>210901</v>
      </c>
      <c r="B839" s="40" t="s">
        <v>840</v>
      </c>
      <c r="C839" s="40" t="s">
        <v>1019</v>
      </c>
      <c r="D839" s="41">
        <v>45867.775451000001</v>
      </c>
      <c r="E839" s="42">
        <v>39559200</v>
      </c>
      <c r="F839" s="42">
        <v>705019122</v>
      </c>
      <c r="G839" s="42">
        <v>685650468</v>
      </c>
      <c r="H839" s="42">
        <v>694808457</v>
      </c>
      <c r="I839" s="43">
        <v>1.34E-2</v>
      </c>
      <c r="J839" s="44">
        <v>0</v>
      </c>
      <c r="K839" s="44">
        <v>0</v>
      </c>
      <c r="L839" s="44">
        <v>0</v>
      </c>
      <c r="M839" s="43">
        <v>1.34E-2</v>
      </c>
      <c r="N839" s="42">
        <v>30203493</v>
      </c>
      <c r="O839" s="42">
        <v>-9355707</v>
      </c>
      <c r="P839" s="42">
        <v>704551726</v>
      </c>
      <c r="Q839" s="43">
        <v>0.61919999999999997</v>
      </c>
      <c r="R839" s="43">
        <v>0.61919999999999997</v>
      </c>
      <c r="S839" s="43">
        <v>0.63219999999999998</v>
      </c>
      <c r="T839" s="43">
        <v>0.56889999999999996</v>
      </c>
      <c r="U839" s="43">
        <v>0.61919999999999997</v>
      </c>
    </row>
    <row r="840" spans="1:21" ht="14.1" customHeight="1" x14ac:dyDescent="0.2">
      <c r="A840" s="40">
        <v>210902</v>
      </c>
      <c r="B840" s="40" t="s">
        <v>841</v>
      </c>
      <c r="C840" s="40" t="s">
        <v>1019</v>
      </c>
      <c r="D840" s="41">
        <v>45868.742638999996</v>
      </c>
      <c r="E840" s="42">
        <v>16015198</v>
      </c>
      <c r="F840" s="42">
        <v>303908310</v>
      </c>
      <c r="G840" s="42">
        <v>286214142</v>
      </c>
      <c r="H840" s="42">
        <v>291688308</v>
      </c>
      <c r="I840" s="43">
        <v>1.9099999999999999E-2</v>
      </c>
      <c r="J840" s="44">
        <v>0</v>
      </c>
      <c r="K840" s="44">
        <v>0</v>
      </c>
      <c r="L840" s="44">
        <v>0</v>
      </c>
      <c r="M840" s="43">
        <v>1.9099999999999999E-2</v>
      </c>
      <c r="N840" s="42">
        <v>12870548</v>
      </c>
      <c r="O840" s="42">
        <v>-3144650</v>
      </c>
      <c r="P840" s="42">
        <v>306269938</v>
      </c>
      <c r="Q840" s="43">
        <v>0.61919999999999997</v>
      </c>
      <c r="R840" s="43">
        <v>0.61919999999999997</v>
      </c>
      <c r="S840" s="43">
        <v>0.63219999999999998</v>
      </c>
      <c r="T840" s="43">
        <v>0.56889999999999996</v>
      </c>
      <c r="U840" s="43">
        <v>0.61919999999999997</v>
      </c>
    </row>
    <row r="841" spans="1:21" ht="14.1" customHeight="1" x14ac:dyDescent="0.2">
      <c r="A841" s="40">
        <v>210903</v>
      </c>
      <c r="B841" s="40" t="s">
        <v>842</v>
      </c>
      <c r="C841" s="40" t="s">
        <v>1019</v>
      </c>
      <c r="D841" s="41">
        <v>45868.806123000002</v>
      </c>
      <c r="E841" s="42">
        <v>0</v>
      </c>
      <c r="F841" s="42">
        <v>296294472</v>
      </c>
      <c r="G841" s="42">
        <v>302905993</v>
      </c>
      <c r="H841" s="42">
        <v>345233848</v>
      </c>
      <c r="I841" s="43">
        <v>0.13969999999999999</v>
      </c>
      <c r="J841" s="44">
        <v>0</v>
      </c>
      <c r="K841" s="44">
        <v>0</v>
      </c>
      <c r="L841" s="44">
        <v>0</v>
      </c>
      <c r="M841" s="43">
        <v>0.13969999999999999</v>
      </c>
      <c r="N841" s="42">
        <v>0</v>
      </c>
      <c r="O841" s="42">
        <v>0</v>
      </c>
      <c r="P841" s="42">
        <v>337698438</v>
      </c>
      <c r="Q841" s="43">
        <v>0.61919999999999997</v>
      </c>
      <c r="R841" s="43">
        <v>0.55679999999999996</v>
      </c>
      <c r="S841" s="43">
        <v>0.63219999999999998</v>
      </c>
      <c r="T841" s="43">
        <v>0.56889999999999996</v>
      </c>
      <c r="U841" s="43">
        <v>0.56889999999999996</v>
      </c>
    </row>
    <row r="842" spans="1:21" ht="14.1" customHeight="1" x14ac:dyDescent="0.2">
      <c r="A842" s="40">
        <v>210904</v>
      </c>
      <c r="B842" s="40" t="s">
        <v>843</v>
      </c>
      <c r="C842" s="40" t="s">
        <v>1019</v>
      </c>
      <c r="D842" s="41">
        <v>45866.733251999998</v>
      </c>
      <c r="E842" s="42">
        <v>0</v>
      </c>
      <c r="F842" s="42">
        <v>133935660</v>
      </c>
      <c r="G842" s="42">
        <v>132245374</v>
      </c>
      <c r="H842" s="42">
        <v>144985633</v>
      </c>
      <c r="I842" s="43">
        <v>9.6299999999999997E-2</v>
      </c>
      <c r="J842" s="44">
        <v>0</v>
      </c>
      <c r="K842" s="44">
        <v>0</v>
      </c>
      <c r="L842" s="44">
        <v>0</v>
      </c>
      <c r="M842" s="43">
        <v>9.6299999999999997E-2</v>
      </c>
      <c r="N842" s="42">
        <v>0</v>
      </c>
      <c r="O842" s="42">
        <v>0</v>
      </c>
      <c r="P842" s="42">
        <v>146838758</v>
      </c>
      <c r="Q842" s="43">
        <v>0.65759999999999996</v>
      </c>
      <c r="R842" s="43">
        <v>0.61480000000000001</v>
      </c>
      <c r="S842" s="43">
        <v>0.63219999999999998</v>
      </c>
      <c r="T842" s="43">
        <v>0.56889999999999996</v>
      </c>
      <c r="U842" s="43">
        <v>0.61480000000000001</v>
      </c>
    </row>
    <row r="843" spans="1:21" ht="14.1" customHeight="1" x14ac:dyDescent="0.2">
      <c r="A843" s="40">
        <v>210905</v>
      </c>
      <c r="B843" s="40" t="s">
        <v>844</v>
      </c>
      <c r="C843" s="40" t="s">
        <v>1019</v>
      </c>
      <c r="D843" s="41">
        <v>45867.628333000001</v>
      </c>
      <c r="E843" s="42">
        <v>12060286</v>
      </c>
      <c r="F843" s="42">
        <v>209138727</v>
      </c>
      <c r="G843" s="42">
        <v>170981810</v>
      </c>
      <c r="H843" s="42">
        <v>189029013</v>
      </c>
      <c r="I843" s="43">
        <v>0.1056</v>
      </c>
      <c r="J843" s="44">
        <v>0</v>
      </c>
      <c r="K843" s="44">
        <v>0</v>
      </c>
      <c r="L843" s="44">
        <v>0</v>
      </c>
      <c r="M843" s="43">
        <v>0.1056</v>
      </c>
      <c r="N843" s="42">
        <v>8973990</v>
      </c>
      <c r="O843" s="42">
        <v>-3086296</v>
      </c>
      <c r="P843" s="42">
        <v>226854145</v>
      </c>
      <c r="Q843" s="43">
        <v>0.62070000000000003</v>
      </c>
      <c r="R843" s="43">
        <v>0.58650000000000002</v>
      </c>
      <c r="S843" s="43">
        <v>0.63219999999999998</v>
      </c>
      <c r="T843" s="43">
        <v>0.56889999999999996</v>
      </c>
      <c r="U843" s="43">
        <v>0.58650000000000002</v>
      </c>
    </row>
    <row r="844" spans="1:21" ht="14.1" customHeight="1" x14ac:dyDescent="0.2">
      <c r="A844" s="40">
        <v>210906</v>
      </c>
      <c r="B844" s="40" t="s">
        <v>845</v>
      </c>
      <c r="C844" s="40" t="s">
        <v>1019</v>
      </c>
      <c r="D844" s="41">
        <v>45869.786794</v>
      </c>
      <c r="E844" s="42">
        <v>0</v>
      </c>
      <c r="F844" s="42">
        <v>40007283</v>
      </c>
      <c r="G844" s="42">
        <v>37282640</v>
      </c>
      <c r="H844" s="42">
        <v>36720668</v>
      </c>
      <c r="I844" s="43">
        <v>-1.5100000000000001E-2</v>
      </c>
      <c r="J844" s="44">
        <v>0</v>
      </c>
      <c r="K844" s="44">
        <v>0</v>
      </c>
      <c r="L844" s="44">
        <v>0</v>
      </c>
      <c r="M844" s="43">
        <v>-1.5100000000000001E-2</v>
      </c>
      <c r="N844" s="42">
        <v>0</v>
      </c>
      <c r="O844" s="42">
        <v>0</v>
      </c>
      <c r="P844" s="42">
        <v>39404242</v>
      </c>
      <c r="Q844" s="43">
        <v>0.61919999999999997</v>
      </c>
      <c r="R844" s="43">
        <v>0.61919999999999997</v>
      </c>
      <c r="S844" s="43">
        <v>0.63219999999999998</v>
      </c>
      <c r="T844" s="43">
        <v>0.56889999999999996</v>
      </c>
      <c r="U844" s="43">
        <v>0.61919999999999997</v>
      </c>
    </row>
    <row r="845" spans="1:21" ht="14.1" customHeight="1" x14ac:dyDescent="0.2">
      <c r="A845" s="40">
        <v>211901</v>
      </c>
      <c r="B845" s="40" t="s">
        <v>846</v>
      </c>
      <c r="C845" s="40" t="s">
        <v>1019</v>
      </c>
      <c r="D845" s="41">
        <v>45866.730637000001</v>
      </c>
      <c r="E845" s="42">
        <v>0</v>
      </c>
      <c r="F845" s="42">
        <v>142458747</v>
      </c>
      <c r="G845" s="42">
        <v>143113040</v>
      </c>
      <c r="H845" s="42">
        <v>144707012</v>
      </c>
      <c r="I845" s="43">
        <v>1.11E-2</v>
      </c>
      <c r="J845" s="44">
        <v>0</v>
      </c>
      <c r="K845" s="44">
        <v>0</v>
      </c>
      <c r="L845" s="44">
        <v>0</v>
      </c>
      <c r="M845" s="43">
        <v>1.11E-2</v>
      </c>
      <c r="N845" s="42">
        <v>0</v>
      </c>
      <c r="O845" s="42">
        <v>0</v>
      </c>
      <c r="P845" s="42">
        <v>144045432</v>
      </c>
      <c r="Q845" s="43">
        <v>0.61919999999999997</v>
      </c>
      <c r="R845" s="43">
        <v>0.61919999999999997</v>
      </c>
      <c r="S845" s="43">
        <v>0.63219999999999998</v>
      </c>
      <c r="T845" s="43">
        <v>0.56889999999999996</v>
      </c>
      <c r="U845" s="43">
        <v>0.61919999999999997</v>
      </c>
    </row>
    <row r="846" spans="1:21" ht="14.1" customHeight="1" x14ac:dyDescent="0.2">
      <c r="A846" s="40">
        <v>211902</v>
      </c>
      <c r="B846" s="40" t="s">
        <v>847</v>
      </c>
      <c r="C846" s="40" t="s">
        <v>1019</v>
      </c>
      <c r="D846" s="41">
        <v>45868.767882</v>
      </c>
      <c r="E846" s="42">
        <v>0</v>
      </c>
      <c r="F846" s="42">
        <v>570117047</v>
      </c>
      <c r="G846" s="42">
        <v>574876551</v>
      </c>
      <c r="H846" s="42">
        <v>629888143</v>
      </c>
      <c r="I846" s="43">
        <v>9.5699999999999993E-2</v>
      </c>
      <c r="J846" s="44">
        <v>0</v>
      </c>
      <c r="K846" s="44">
        <v>0</v>
      </c>
      <c r="L846" s="44">
        <v>0</v>
      </c>
      <c r="M846" s="43">
        <v>9.5699999999999993E-2</v>
      </c>
      <c r="N846" s="42">
        <v>0</v>
      </c>
      <c r="O846" s="42">
        <v>0</v>
      </c>
      <c r="P846" s="42">
        <v>624673188</v>
      </c>
      <c r="Q846" s="43">
        <v>0.61919999999999997</v>
      </c>
      <c r="R846" s="43">
        <v>0.57920000000000005</v>
      </c>
      <c r="S846" s="43">
        <v>0.63219999999999998</v>
      </c>
      <c r="T846" s="43">
        <v>0.56889999999999996</v>
      </c>
      <c r="U846" s="43">
        <v>0.57920000000000005</v>
      </c>
    </row>
    <row r="847" spans="1:21" ht="14.1" customHeight="1" x14ac:dyDescent="0.2">
      <c r="A847" s="40">
        <v>212901</v>
      </c>
      <c r="B847" s="40" t="s">
        <v>848</v>
      </c>
      <c r="C847" s="40" t="s">
        <v>1019</v>
      </c>
      <c r="D847" s="41">
        <v>45868.528264</v>
      </c>
      <c r="E847" s="42">
        <v>95972922</v>
      </c>
      <c r="F847" s="42">
        <v>521005567</v>
      </c>
      <c r="G847" s="42">
        <v>522413651</v>
      </c>
      <c r="H847" s="42">
        <v>536073933</v>
      </c>
      <c r="I847" s="43">
        <v>2.6100000000000002E-2</v>
      </c>
      <c r="J847" s="44">
        <v>0</v>
      </c>
      <c r="K847" s="44">
        <v>0</v>
      </c>
      <c r="L847" s="44">
        <v>0</v>
      </c>
      <c r="M847" s="43">
        <v>2.6100000000000002E-2</v>
      </c>
      <c r="N847" s="42">
        <v>106527025</v>
      </c>
      <c r="O847" s="42">
        <v>10554103</v>
      </c>
      <c r="P847" s="42">
        <v>542673594</v>
      </c>
      <c r="Q847" s="43">
        <v>0.6169</v>
      </c>
      <c r="R847" s="43">
        <v>0.60699999999999998</v>
      </c>
      <c r="S847" s="43">
        <v>0.63219999999999998</v>
      </c>
      <c r="T847" s="43">
        <v>0.56889999999999996</v>
      </c>
      <c r="U847" s="43">
        <v>0.60699999999999998</v>
      </c>
    </row>
    <row r="848" spans="1:21" ht="14.1" customHeight="1" x14ac:dyDescent="0.2">
      <c r="A848" s="40">
        <v>212902</v>
      </c>
      <c r="B848" s="40" t="s">
        <v>849</v>
      </c>
      <c r="C848" s="40" t="s">
        <v>1019</v>
      </c>
      <c r="D848" s="41">
        <v>45869.684664</v>
      </c>
      <c r="E848" s="42">
        <v>0</v>
      </c>
      <c r="F848" s="42">
        <v>1802441425</v>
      </c>
      <c r="G848" s="42">
        <v>2030773429</v>
      </c>
      <c r="H848" s="42">
        <v>2014054981</v>
      </c>
      <c r="I848" s="43">
        <v>-8.2000000000000007E-3</v>
      </c>
      <c r="J848" s="44">
        <v>0</v>
      </c>
      <c r="K848" s="44">
        <v>0</v>
      </c>
      <c r="L848" s="44">
        <v>0</v>
      </c>
      <c r="M848" s="43">
        <v>-8.2000000000000007E-3</v>
      </c>
      <c r="N848" s="42">
        <v>0</v>
      </c>
      <c r="O848" s="42">
        <v>0</v>
      </c>
      <c r="P848" s="42">
        <v>1787602732</v>
      </c>
      <c r="Q848" s="43">
        <v>0.6169</v>
      </c>
      <c r="R848" s="43">
        <v>0.6169</v>
      </c>
      <c r="S848" s="43">
        <v>0.63219999999999998</v>
      </c>
      <c r="T848" s="43">
        <v>0.56889999999999996</v>
      </c>
      <c r="U848" s="43">
        <v>0.6169</v>
      </c>
    </row>
    <row r="849" spans="1:21" ht="14.1" customHeight="1" x14ac:dyDescent="0.2">
      <c r="A849" s="40">
        <v>212903</v>
      </c>
      <c r="B849" s="40" t="s">
        <v>850</v>
      </c>
      <c r="C849" s="40" t="s">
        <v>1019</v>
      </c>
      <c r="D849" s="41">
        <v>45868.757419000001</v>
      </c>
      <c r="E849" s="42">
        <v>0</v>
      </c>
      <c r="F849" s="42">
        <v>2413088017</v>
      </c>
      <c r="G849" s="42">
        <v>2713123991</v>
      </c>
      <c r="H849" s="42">
        <v>2694342614</v>
      </c>
      <c r="I849" s="43">
        <v>-6.8999999999999999E-3</v>
      </c>
      <c r="J849" s="44">
        <v>0</v>
      </c>
      <c r="K849" s="44">
        <v>0</v>
      </c>
      <c r="L849" s="44">
        <v>0</v>
      </c>
      <c r="M849" s="43">
        <v>-6.8999999999999999E-3</v>
      </c>
      <c r="N849" s="42">
        <v>0</v>
      </c>
      <c r="O849" s="42">
        <v>0</v>
      </c>
      <c r="P849" s="42">
        <v>2396383614</v>
      </c>
      <c r="Q849" s="43">
        <v>0.6169</v>
      </c>
      <c r="R849" s="43">
        <v>0.6169</v>
      </c>
      <c r="S849" s="43">
        <v>0.63219999999999998</v>
      </c>
      <c r="T849" s="43">
        <v>0.56889999999999996</v>
      </c>
      <c r="U849" s="43">
        <v>0.6169</v>
      </c>
    </row>
    <row r="850" spans="1:21" ht="14.1" customHeight="1" x14ac:dyDescent="0.2">
      <c r="A850" s="40">
        <v>212904</v>
      </c>
      <c r="B850" s="40" t="s">
        <v>851</v>
      </c>
      <c r="C850" s="40" t="s">
        <v>1019</v>
      </c>
      <c r="D850" s="41">
        <v>45868.771840000001</v>
      </c>
      <c r="E850" s="42">
        <v>0</v>
      </c>
      <c r="F850" s="42">
        <v>479226757</v>
      </c>
      <c r="G850" s="42">
        <v>515274005</v>
      </c>
      <c r="H850" s="42">
        <v>541476242</v>
      </c>
      <c r="I850" s="43">
        <v>5.0900000000000001E-2</v>
      </c>
      <c r="J850" s="44">
        <v>0</v>
      </c>
      <c r="K850" s="44">
        <v>0</v>
      </c>
      <c r="L850" s="44">
        <v>0</v>
      </c>
      <c r="M850" s="43">
        <v>5.0900000000000001E-2</v>
      </c>
      <c r="N850" s="42">
        <v>0</v>
      </c>
      <c r="O850" s="42">
        <v>0</v>
      </c>
      <c r="P850" s="42">
        <v>503595953</v>
      </c>
      <c r="Q850" s="43">
        <v>0.61919999999999997</v>
      </c>
      <c r="R850" s="43">
        <v>0.60389999999999999</v>
      </c>
      <c r="S850" s="43">
        <v>0.63219999999999998</v>
      </c>
      <c r="T850" s="43">
        <v>0.56889999999999996</v>
      </c>
      <c r="U850" s="43">
        <v>0.60389999999999999</v>
      </c>
    </row>
    <row r="851" spans="1:21" ht="14.1" customHeight="1" x14ac:dyDescent="0.2">
      <c r="A851" s="40">
        <v>212905</v>
      </c>
      <c r="B851" s="40" t="s">
        <v>852</v>
      </c>
      <c r="C851" s="40" t="s">
        <v>1019</v>
      </c>
      <c r="D851" s="41">
        <v>45870.698043999997</v>
      </c>
      <c r="E851" s="42">
        <v>0</v>
      </c>
      <c r="F851" s="42">
        <v>12872164199</v>
      </c>
      <c r="G851" s="42">
        <v>11965979780</v>
      </c>
      <c r="H851" s="42">
        <v>12609944513</v>
      </c>
      <c r="I851" s="43">
        <v>5.3800000000000001E-2</v>
      </c>
      <c r="J851" s="44">
        <v>0</v>
      </c>
      <c r="K851" s="44">
        <v>0</v>
      </c>
      <c r="L851" s="44">
        <v>0</v>
      </c>
      <c r="M851" s="43">
        <v>5.3800000000000001E-2</v>
      </c>
      <c r="N851" s="42">
        <v>0</v>
      </c>
      <c r="O851" s="42">
        <v>0</v>
      </c>
      <c r="P851" s="42">
        <v>13564896423</v>
      </c>
      <c r="Q851" s="43">
        <v>0.6169</v>
      </c>
      <c r="R851" s="43">
        <v>0.6</v>
      </c>
      <c r="S851" s="43">
        <v>0.63219999999999998</v>
      </c>
      <c r="T851" s="43">
        <v>0.56889999999999996</v>
      </c>
      <c r="U851" s="43">
        <v>0.6</v>
      </c>
    </row>
    <row r="852" spans="1:21" ht="14.1" customHeight="1" x14ac:dyDescent="0.2">
      <c r="A852" s="40">
        <v>212906</v>
      </c>
      <c r="B852" s="40" t="s">
        <v>853</v>
      </c>
      <c r="C852" s="40" t="s">
        <v>1019</v>
      </c>
      <c r="D852" s="41">
        <v>45868.772720000001</v>
      </c>
      <c r="E852" s="42">
        <v>0</v>
      </c>
      <c r="F852" s="42">
        <v>3079385591</v>
      </c>
      <c r="G852" s="42">
        <v>3389931053</v>
      </c>
      <c r="H852" s="42">
        <v>3409863002</v>
      </c>
      <c r="I852" s="43">
        <v>5.8999999999999999E-3</v>
      </c>
      <c r="J852" s="44">
        <v>0</v>
      </c>
      <c r="K852" s="44">
        <v>0</v>
      </c>
      <c r="L852" s="44">
        <v>0</v>
      </c>
      <c r="M852" s="43">
        <v>5.8999999999999999E-3</v>
      </c>
      <c r="N852" s="42">
        <v>0</v>
      </c>
      <c r="O852" s="42">
        <v>0</v>
      </c>
      <c r="P852" s="42">
        <v>3097491610</v>
      </c>
      <c r="Q852" s="43">
        <v>0.6169</v>
      </c>
      <c r="R852" s="43">
        <v>0.6169</v>
      </c>
      <c r="S852" s="43">
        <v>0.63219999999999998</v>
      </c>
      <c r="T852" s="43">
        <v>0.56889999999999996</v>
      </c>
      <c r="U852" s="43">
        <v>0.6169</v>
      </c>
    </row>
    <row r="853" spans="1:21" ht="14.1" customHeight="1" x14ac:dyDescent="0.2">
      <c r="A853" s="40">
        <v>212909</v>
      </c>
      <c r="B853" s="40" t="s">
        <v>854</v>
      </c>
      <c r="C853" s="40" t="s">
        <v>1019</v>
      </c>
      <c r="D853" s="41">
        <v>45868.614167</v>
      </c>
      <c r="E853" s="42">
        <v>0</v>
      </c>
      <c r="F853" s="42">
        <v>1672044248</v>
      </c>
      <c r="G853" s="42">
        <v>1549825346</v>
      </c>
      <c r="H853" s="42">
        <v>1675615675</v>
      </c>
      <c r="I853" s="43">
        <v>8.1199999999999994E-2</v>
      </c>
      <c r="J853" s="44">
        <v>0</v>
      </c>
      <c r="K853" s="44">
        <v>0</v>
      </c>
      <c r="L853" s="44">
        <v>0</v>
      </c>
      <c r="M853" s="43">
        <v>8.1199999999999994E-2</v>
      </c>
      <c r="N853" s="42">
        <v>0</v>
      </c>
      <c r="O853" s="42">
        <v>0</v>
      </c>
      <c r="P853" s="42">
        <v>1807754376</v>
      </c>
      <c r="Q853" s="43">
        <v>0.61919999999999997</v>
      </c>
      <c r="R853" s="43">
        <v>0.58699999999999997</v>
      </c>
      <c r="S853" s="43">
        <v>0.63219999999999998</v>
      </c>
      <c r="T853" s="43">
        <v>0.56889999999999996</v>
      </c>
      <c r="U853" s="43">
        <v>0.58699999999999997</v>
      </c>
    </row>
    <row r="854" spans="1:21" ht="14.1" customHeight="1" x14ac:dyDescent="0.2">
      <c r="A854" s="40">
        <v>212910</v>
      </c>
      <c r="B854" s="40" t="s">
        <v>855</v>
      </c>
      <c r="C854" s="40" t="s">
        <v>1019</v>
      </c>
      <c r="D854" s="41">
        <v>45889.678402999998</v>
      </c>
      <c r="E854" s="42">
        <v>0</v>
      </c>
      <c r="F854" s="42">
        <v>841501097</v>
      </c>
      <c r="G854" s="42">
        <v>824628691</v>
      </c>
      <c r="H854" s="42">
        <v>876204302</v>
      </c>
      <c r="I854" s="43">
        <v>6.25E-2</v>
      </c>
      <c r="J854" s="44">
        <v>0</v>
      </c>
      <c r="K854" s="44">
        <v>0</v>
      </c>
      <c r="L854" s="44">
        <v>0</v>
      </c>
      <c r="M854" s="43">
        <v>6.25E-2</v>
      </c>
      <c r="N854" s="42">
        <v>0</v>
      </c>
      <c r="O854" s="42">
        <v>0</v>
      </c>
      <c r="P854" s="42">
        <v>894131976</v>
      </c>
      <c r="Q854" s="43">
        <v>0.61919999999999997</v>
      </c>
      <c r="R854" s="43">
        <v>0.59730000000000005</v>
      </c>
      <c r="S854" s="43">
        <v>0.63219999999999998</v>
      </c>
      <c r="T854" s="43">
        <v>0.56889999999999996</v>
      </c>
      <c r="U854" s="43">
        <v>0.59730000000000005</v>
      </c>
    </row>
    <row r="855" spans="1:21" ht="14.1" customHeight="1" x14ac:dyDescent="0.2">
      <c r="A855" s="40">
        <v>213901</v>
      </c>
      <c r="B855" s="40" t="s">
        <v>856</v>
      </c>
      <c r="C855" s="40" t="s">
        <v>1019</v>
      </c>
      <c r="D855" s="41">
        <v>45866.751076</v>
      </c>
      <c r="E855" s="42">
        <v>190375190</v>
      </c>
      <c r="F855" s="42">
        <v>4378854213</v>
      </c>
      <c r="G855" s="42">
        <v>4375391867</v>
      </c>
      <c r="H855" s="42">
        <v>4681982995</v>
      </c>
      <c r="I855" s="43">
        <v>7.0099999999999996E-2</v>
      </c>
      <c r="J855" s="44">
        <v>0</v>
      </c>
      <c r="K855" s="44">
        <v>0</v>
      </c>
      <c r="L855" s="44">
        <v>0</v>
      </c>
      <c r="M855" s="43">
        <v>7.0099999999999996E-2</v>
      </c>
      <c r="N855" s="42">
        <v>196983872</v>
      </c>
      <c r="O855" s="42">
        <v>6608682</v>
      </c>
      <c r="P855" s="42">
        <v>4678956723</v>
      </c>
      <c r="Q855" s="43">
        <v>0.6169</v>
      </c>
      <c r="R855" s="43">
        <v>0.5917</v>
      </c>
      <c r="S855" s="43">
        <v>0.63219999999999998</v>
      </c>
      <c r="T855" s="43">
        <v>0.56889999999999996</v>
      </c>
      <c r="U855" s="43">
        <v>0.5917</v>
      </c>
    </row>
    <row r="856" spans="1:21" ht="14.1" customHeight="1" x14ac:dyDescent="0.2">
      <c r="A856" s="40">
        <v>214901</v>
      </c>
      <c r="B856" s="40" t="s">
        <v>857</v>
      </c>
      <c r="C856" s="40" t="s">
        <v>1019</v>
      </c>
      <c r="D856" s="41">
        <v>45861.745416999998</v>
      </c>
      <c r="E856" s="42">
        <v>0</v>
      </c>
      <c r="F856" s="42">
        <v>1570592133</v>
      </c>
      <c r="G856" s="42">
        <v>1476755062</v>
      </c>
      <c r="H856" s="42">
        <v>1824941787</v>
      </c>
      <c r="I856" s="43">
        <v>0.23580000000000001</v>
      </c>
      <c r="J856" s="44">
        <v>304089500</v>
      </c>
      <c r="K856" s="44">
        <v>0</v>
      </c>
      <c r="L856" s="44">
        <v>304089500</v>
      </c>
      <c r="M856" s="43">
        <v>2.4799999999999999E-2</v>
      </c>
      <c r="N856" s="42">
        <v>0</v>
      </c>
      <c r="O856" s="42">
        <v>0</v>
      </c>
      <c r="P856" s="42">
        <v>1940903598</v>
      </c>
      <c r="Q856" s="43">
        <v>0.6169</v>
      </c>
      <c r="R856" s="43">
        <v>0.61070000000000002</v>
      </c>
      <c r="S856" s="43">
        <v>0.63219999999999998</v>
      </c>
      <c r="T856" s="43">
        <v>0.56889999999999996</v>
      </c>
      <c r="U856" s="43">
        <v>0.61070000000000002</v>
      </c>
    </row>
    <row r="857" spans="1:21" ht="14.1" customHeight="1" x14ac:dyDescent="0.2">
      <c r="A857" s="40">
        <v>214902</v>
      </c>
      <c r="B857" s="40" t="s">
        <v>858</v>
      </c>
      <c r="C857" s="40" t="s">
        <v>1019</v>
      </c>
      <c r="D857" s="41">
        <v>45861.744583</v>
      </c>
      <c r="E857" s="42">
        <v>0</v>
      </c>
      <c r="F857" s="42">
        <v>165191403</v>
      </c>
      <c r="G857" s="42">
        <v>152929943</v>
      </c>
      <c r="H857" s="42">
        <v>160430187</v>
      </c>
      <c r="I857" s="43">
        <v>4.9000000000000002E-2</v>
      </c>
      <c r="J857" s="44">
        <v>0</v>
      </c>
      <c r="K857" s="44">
        <v>0</v>
      </c>
      <c r="L857" s="44">
        <v>0</v>
      </c>
      <c r="M857" s="43">
        <v>4.9000000000000002E-2</v>
      </c>
      <c r="N857" s="42">
        <v>0</v>
      </c>
      <c r="O857" s="42">
        <v>0</v>
      </c>
      <c r="P857" s="42">
        <v>173292994</v>
      </c>
      <c r="Q857" s="43">
        <v>0.6855</v>
      </c>
      <c r="R857" s="43">
        <v>0.66969999999999996</v>
      </c>
      <c r="S857" s="43">
        <v>0.63219999999999998</v>
      </c>
      <c r="T857" s="43">
        <v>0.56889999999999996</v>
      </c>
      <c r="U857" s="43">
        <v>0.63219999999999998</v>
      </c>
    </row>
    <row r="858" spans="1:21" ht="14.1" customHeight="1" x14ac:dyDescent="0.2">
      <c r="A858" s="40">
        <v>214903</v>
      </c>
      <c r="B858" s="40" t="s">
        <v>859</v>
      </c>
      <c r="C858" s="40" t="s">
        <v>1019</v>
      </c>
      <c r="D858" s="41">
        <v>45867.551887000001</v>
      </c>
      <c r="E858" s="42">
        <v>0</v>
      </c>
      <c r="F858" s="42">
        <v>870071561</v>
      </c>
      <c r="G858" s="42">
        <v>735932003</v>
      </c>
      <c r="H858" s="42">
        <v>854716881</v>
      </c>
      <c r="I858" s="43">
        <v>0.16139999999999999</v>
      </c>
      <c r="J858" s="44">
        <v>18243800</v>
      </c>
      <c r="K858" s="44">
        <v>0</v>
      </c>
      <c r="L858" s="44">
        <v>18243800</v>
      </c>
      <c r="M858" s="43">
        <v>0.1333</v>
      </c>
      <c r="N858" s="42">
        <v>0</v>
      </c>
      <c r="O858" s="42">
        <v>0</v>
      </c>
      <c r="P858" s="42">
        <v>1010507558</v>
      </c>
      <c r="Q858" s="43">
        <v>0.6169</v>
      </c>
      <c r="R858" s="43">
        <v>0.55579999999999996</v>
      </c>
      <c r="S858" s="43">
        <v>0.63219999999999998</v>
      </c>
      <c r="T858" s="43">
        <v>0.56889999999999996</v>
      </c>
      <c r="U858" s="43">
        <v>0.56889999999999996</v>
      </c>
    </row>
    <row r="859" spans="1:21" ht="14.1" customHeight="1" x14ac:dyDescent="0.2">
      <c r="A859" s="40">
        <v>215901</v>
      </c>
      <c r="B859" s="40" t="s">
        <v>860</v>
      </c>
      <c r="C859" s="40" t="s">
        <v>1019</v>
      </c>
      <c r="D859" s="41">
        <v>45868.550035</v>
      </c>
      <c r="E859" s="42">
        <v>0</v>
      </c>
      <c r="F859" s="42">
        <v>694182872</v>
      </c>
      <c r="G859" s="42">
        <v>731240723</v>
      </c>
      <c r="H859" s="42">
        <v>716195700</v>
      </c>
      <c r="I859" s="43">
        <v>-2.06E-2</v>
      </c>
      <c r="J859" s="44">
        <v>0</v>
      </c>
      <c r="K859" s="44">
        <v>0</v>
      </c>
      <c r="L859" s="44">
        <v>0</v>
      </c>
      <c r="M859" s="43">
        <v>-2.06E-2</v>
      </c>
      <c r="N859" s="42">
        <v>0</v>
      </c>
      <c r="O859" s="42">
        <v>0</v>
      </c>
      <c r="P859" s="42">
        <v>679900301</v>
      </c>
      <c r="Q859" s="43">
        <v>0.61919999999999997</v>
      </c>
      <c r="R859" s="43">
        <v>0.61919999999999997</v>
      </c>
      <c r="S859" s="43">
        <v>0.63219999999999998</v>
      </c>
      <c r="T859" s="43">
        <v>0.56889999999999996</v>
      </c>
      <c r="U859" s="43">
        <v>0.61919999999999997</v>
      </c>
    </row>
    <row r="860" spans="1:21" ht="14.1" customHeight="1" x14ac:dyDescent="0.2">
      <c r="A860" s="40">
        <v>216901</v>
      </c>
      <c r="B860" s="40" t="s">
        <v>861</v>
      </c>
      <c r="C860" s="40" t="s">
        <v>1019</v>
      </c>
      <c r="D860" s="41">
        <v>45868.603714999997</v>
      </c>
      <c r="E860" s="42">
        <v>0</v>
      </c>
      <c r="F860" s="42">
        <v>979855410</v>
      </c>
      <c r="G860" s="42">
        <v>980984996</v>
      </c>
      <c r="H860" s="42">
        <v>907072770</v>
      </c>
      <c r="I860" s="43">
        <v>-7.5300000000000006E-2</v>
      </c>
      <c r="J860" s="44">
        <v>0</v>
      </c>
      <c r="K860" s="44">
        <v>0</v>
      </c>
      <c r="L860" s="44">
        <v>0</v>
      </c>
      <c r="M860" s="43">
        <v>-7.5300000000000006E-2</v>
      </c>
      <c r="N860" s="42">
        <v>0</v>
      </c>
      <c r="O860" s="42">
        <v>0</v>
      </c>
      <c r="P860" s="42">
        <v>906028293</v>
      </c>
      <c r="Q860" s="43">
        <v>0.6855</v>
      </c>
      <c r="R860" s="43">
        <v>0.6855</v>
      </c>
      <c r="S860" s="43">
        <v>0.63219999999999998</v>
      </c>
      <c r="T860" s="43">
        <v>0.56889999999999996</v>
      </c>
      <c r="U860" s="43">
        <v>0.63219999999999998</v>
      </c>
    </row>
    <row r="861" spans="1:21" ht="14.1" customHeight="1" x14ac:dyDescent="0.2">
      <c r="A861" s="40">
        <v>217901</v>
      </c>
      <c r="B861" s="40" t="s">
        <v>862</v>
      </c>
      <c r="C861" s="40" t="s">
        <v>1019</v>
      </c>
      <c r="D861" s="41">
        <v>45866.670601999998</v>
      </c>
      <c r="E861" s="42">
        <v>0</v>
      </c>
      <c r="F861" s="42">
        <v>209592286</v>
      </c>
      <c r="G861" s="42">
        <v>210165733</v>
      </c>
      <c r="H861" s="42">
        <v>208880229</v>
      </c>
      <c r="I861" s="43">
        <v>-6.1000000000000004E-3</v>
      </c>
      <c r="J861" s="44">
        <v>0</v>
      </c>
      <c r="K861" s="44">
        <v>0</v>
      </c>
      <c r="L861" s="44">
        <v>0</v>
      </c>
      <c r="M861" s="43">
        <v>-6.1000000000000004E-3</v>
      </c>
      <c r="N861" s="42">
        <v>0</v>
      </c>
      <c r="O861" s="42">
        <v>0</v>
      </c>
      <c r="P861" s="42">
        <v>208310290</v>
      </c>
      <c r="Q861" s="43">
        <v>0.63449999999999995</v>
      </c>
      <c r="R861" s="43">
        <v>0.63449999999999995</v>
      </c>
      <c r="S861" s="43">
        <v>0.63219999999999998</v>
      </c>
      <c r="T861" s="43">
        <v>0.56889999999999996</v>
      </c>
      <c r="U861" s="43">
        <v>0.63219999999999998</v>
      </c>
    </row>
    <row r="862" spans="1:21" ht="14.1" customHeight="1" x14ac:dyDescent="0.2">
      <c r="A862" s="40">
        <v>218901</v>
      </c>
      <c r="B862" s="40" t="s">
        <v>863</v>
      </c>
      <c r="C862" s="40" t="s">
        <v>1019</v>
      </c>
      <c r="D862" s="41">
        <v>45866.717419000001</v>
      </c>
      <c r="E862" s="42">
        <v>16242530</v>
      </c>
      <c r="F862" s="42">
        <v>702832991</v>
      </c>
      <c r="G862" s="42">
        <v>699234931</v>
      </c>
      <c r="H862" s="42">
        <v>687050075</v>
      </c>
      <c r="I862" s="43">
        <v>-1.7399999999999999E-2</v>
      </c>
      <c r="J862" s="44">
        <v>0</v>
      </c>
      <c r="K862" s="44">
        <v>0</v>
      </c>
      <c r="L862" s="44">
        <v>0</v>
      </c>
      <c r="M862" s="43">
        <v>-1.7399999999999999E-2</v>
      </c>
      <c r="N862" s="42">
        <v>12210518</v>
      </c>
      <c r="O862" s="42">
        <v>-4032012</v>
      </c>
      <c r="P862" s="42">
        <v>686836465</v>
      </c>
      <c r="Q862" s="43">
        <v>0.66949999999999998</v>
      </c>
      <c r="R862" s="43">
        <v>0.66949999999999998</v>
      </c>
      <c r="S862" s="43">
        <v>0.63219999999999998</v>
      </c>
      <c r="T862" s="43">
        <v>0.56889999999999996</v>
      </c>
      <c r="U862" s="43">
        <v>0.63219999999999998</v>
      </c>
    </row>
    <row r="863" spans="1:21" ht="14.1" customHeight="1" x14ac:dyDescent="0.2">
      <c r="A863" s="40">
        <v>219901</v>
      </c>
      <c r="B863" s="40" t="s">
        <v>864</v>
      </c>
      <c r="C863" s="40" t="s">
        <v>1019</v>
      </c>
      <c r="D863" s="41">
        <v>45866.723657000002</v>
      </c>
      <c r="E863" s="42">
        <v>0</v>
      </c>
      <c r="F863" s="42">
        <v>118154099</v>
      </c>
      <c r="G863" s="42">
        <v>119450435</v>
      </c>
      <c r="H863" s="42">
        <v>125241630</v>
      </c>
      <c r="I863" s="43">
        <v>4.8500000000000001E-2</v>
      </c>
      <c r="J863" s="44">
        <v>0</v>
      </c>
      <c r="K863" s="44">
        <v>0</v>
      </c>
      <c r="L863" s="44">
        <v>0</v>
      </c>
      <c r="M863" s="43">
        <v>4.8500000000000001E-2</v>
      </c>
      <c r="N863" s="42">
        <v>0</v>
      </c>
      <c r="O863" s="42">
        <v>0</v>
      </c>
      <c r="P863" s="42">
        <v>123882445</v>
      </c>
      <c r="Q863" s="43">
        <v>0.62470000000000003</v>
      </c>
      <c r="R863" s="43">
        <v>0.61070000000000002</v>
      </c>
      <c r="S863" s="43">
        <v>0.63219999999999998</v>
      </c>
      <c r="T863" s="43">
        <v>0.56889999999999996</v>
      </c>
      <c r="U863" s="43">
        <v>0.61070000000000002</v>
      </c>
    </row>
    <row r="864" spans="1:21" ht="14.1" customHeight="1" x14ac:dyDescent="0.2">
      <c r="A864" s="40">
        <v>219903</v>
      </c>
      <c r="B864" s="40" t="s">
        <v>865</v>
      </c>
      <c r="C864" s="40" t="s">
        <v>1019</v>
      </c>
      <c r="D864" s="41">
        <v>45862.812951</v>
      </c>
      <c r="E864" s="42">
        <v>0</v>
      </c>
      <c r="F864" s="42">
        <v>254719745</v>
      </c>
      <c r="G864" s="42">
        <v>255112022</v>
      </c>
      <c r="H864" s="42">
        <v>281812274</v>
      </c>
      <c r="I864" s="43">
        <v>0.1047</v>
      </c>
      <c r="J864" s="44">
        <v>0</v>
      </c>
      <c r="K864" s="44">
        <v>0</v>
      </c>
      <c r="L864" s="44">
        <v>0</v>
      </c>
      <c r="M864" s="43">
        <v>0.1047</v>
      </c>
      <c r="N864" s="42">
        <v>0</v>
      </c>
      <c r="O864" s="42">
        <v>0</v>
      </c>
      <c r="P864" s="42">
        <v>281378941</v>
      </c>
      <c r="Q864" s="43">
        <v>0.64149999999999996</v>
      </c>
      <c r="R864" s="43">
        <v>0.59519999999999995</v>
      </c>
      <c r="S864" s="43">
        <v>0.63219999999999998</v>
      </c>
      <c r="T864" s="43">
        <v>0.56889999999999996</v>
      </c>
      <c r="U864" s="43">
        <v>0.59519999999999995</v>
      </c>
    </row>
    <row r="865" spans="1:21" ht="14.1" customHeight="1" x14ac:dyDescent="0.2">
      <c r="A865" s="40">
        <v>219905</v>
      </c>
      <c r="B865" s="40" t="s">
        <v>866</v>
      </c>
      <c r="C865" s="40" t="s">
        <v>1019</v>
      </c>
      <c r="D865" s="41">
        <v>45867.803495</v>
      </c>
      <c r="E865" s="42">
        <v>0</v>
      </c>
      <c r="F865" s="42">
        <v>151054822</v>
      </c>
      <c r="G865" s="42">
        <v>154254742</v>
      </c>
      <c r="H865" s="42">
        <v>148286896</v>
      </c>
      <c r="I865" s="43">
        <v>-3.8699999999999998E-2</v>
      </c>
      <c r="J865" s="44">
        <v>0</v>
      </c>
      <c r="K865" s="44">
        <v>0</v>
      </c>
      <c r="L865" s="44">
        <v>0</v>
      </c>
      <c r="M865" s="43">
        <v>-3.8699999999999998E-2</v>
      </c>
      <c r="N865" s="42">
        <v>0</v>
      </c>
      <c r="O865" s="42">
        <v>0</v>
      </c>
      <c r="P865" s="42">
        <v>145210775</v>
      </c>
      <c r="Q865" s="43">
        <v>0.6169</v>
      </c>
      <c r="R865" s="43">
        <v>0.6169</v>
      </c>
      <c r="S865" s="43">
        <v>0.63219999999999998</v>
      </c>
      <c r="T865" s="43">
        <v>0.56889999999999996</v>
      </c>
      <c r="U865" s="43">
        <v>0.6169</v>
      </c>
    </row>
    <row r="866" spans="1:21" ht="14.1" customHeight="1" x14ac:dyDescent="0.2">
      <c r="A866" s="40">
        <v>220901</v>
      </c>
      <c r="B866" s="40" t="s">
        <v>867</v>
      </c>
      <c r="C866" s="40" t="s">
        <v>1019</v>
      </c>
      <c r="D866" s="41">
        <v>45870.512639</v>
      </c>
      <c r="E866" s="42">
        <v>0</v>
      </c>
      <c r="F866" s="42">
        <v>39095525091</v>
      </c>
      <c r="G866" s="42">
        <v>41464350551</v>
      </c>
      <c r="H866" s="42">
        <v>39822464198</v>
      </c>
      <c r="I866" s="43">
        <v>-3.9600000000000003E-2</v>
      </c>
      <c r="J866" s="44">
        <v>0</v>
      </c>
      <c r="K866" s="44">
        <v>0</v>
      </c>
      <c r="L866" s="44">
        <v>0</v>
      </c>
      <c r="M866" s="43">
        <v>-3.9600000000000003E-2</v>
      </c>
      <c r="N866" s="42">
        <v>0</v>
      </c>
      <c r="O866" s="42">
        <v>0</v>
      </c>
      <c r="P866" s="42">
        <v>37547438403</v>
      </c>
      <c r="Q866" s="43">
        <v>0.64280000000000004</v>
      </c>
      <c r="R866" s="43">
        <v>0.64280000000000004</v>
      </c>
      <c r="S866" s="43">
        <v>0.63219999999999998</v>
      </c>
      <c r="T866" s="43">
        <v>0.56889999999999996</v>
      </c>
      <c r="U866" s="43">
        <v>0.63219999999999998</v>
      </c>
    </row>
    <row r="867" spans="1:21" ht="14.1" customHeight="1" x14ac:dyDescent="0.2">
      <c r="A867" s="40">
        <v>220902</v>
      </c>
      <c r="B867" s="40" t="s">
        <v>868</v>
      </c>
      <c r="C867" s="40" t="s">
        <v>1019</v>
      </c>
      <c r="D867" s="41">
        <v>45868.546690000003</v>
      </c>
      <c r="E867" s="42">
        <v>0</v>
      </c>
      <c r="F867" s="42">
        <v>14256971227</v>
      </c>
      <c r="G867" s="42">
        <v>15589543470</v>
      </c>
      <c r="H867" s="42">
        <v>15278769361</v>
      </c>
      <c r="I867" s="43">
        <v>-1.9900000000000001E-2</v>
      </c>
      <c r="J867" s="44">
        <v>0</v>
      </c>
      <c r="K867" s="44">
        <v>0</v>
      </c>
      <c r="L867" s="44">
        <v>0</v>
      </c>
      <c r="M867" s="43">
        <v>-1.9900000000000001E-2</v>
      </c>
      <c r="N867" s="42">
        <v>0</v>
      </c>
      <c r="O867" s="42">
        <v>0</v>
      </c>
      <c r="P867" s="42">
        <v>13972761652</v>
      </c>
      <c r="Q867" s="43">
        <v>0.6169</v>
      </c>
      <c r="R867" s="43">
        <v>0.6169</v>
      </c>
      <c r="S867" s="43">
        <v>0.63219999999999998</v>
      </c>
      <c r="T867" s="43">
        <v>0.56889999999999996</v>
      </c>
      <c r="U867" s="43">
        <v>0.6169</v>
      </c>
    </row>
    <row r="868" spans="1:21" ht="14.1" customHeight="1" x14ac:dyDescent="0.2">
      <c r="A868" s="40">
        <v>220904</v>
      </c>
      <c r="B868" s="40" t="s">
        <v>869</v>
      </c>
      <c r="C868" s="40" t="s">
        <v>1019</v>
      </c>
      <c r="D868" s="41">
        <v>45868.752869999997</v>
      </c>
      <c r="E868" s="42">
        <v>0</v>
      </c>
      <c r="F868" s="42">
        <v>2368456700</v>
      </c>
      <c r="G868" s="42">
        <v>2294397629</v>
      </c>
      <c r="H868" s="42">
        <v>2557793401</v>
      </c>
      <c r="I868" s="43">
        <v>0.1148</v>
      </c>
      <c r="J868" s="44">
        <v>0</v>
      </c>
      <c r="K868" s="44">
        <v>0</v>
      </c>
      <c r="L868" s="44">
        <v>0</v>
      </c>
      <c r="M868" s="43">
        <v>0.1148</v>
      </c>
      <c r="N868" s="42">
        <v>0</v>
      </c>
      <c r="O868" s="42">
        <v>0</v>
      </c>
      <c r="P868" s="42">
        <v>2640354419</v>
      </c>
      <c r="Q868" s="43">
        <v>0.6169</v>
      </c>
      <c r="R868" s="43">
        <v>0.56720000000000004</v>
      </c>
      <c r="S868" s="43">
        <v>0.63219999999999998</v>
      </c>
      <c r="T868" s="43">
        <v>0.56889999999999996</v>
      </c>
      <c r="U868" s="43">
        <v>0.56889999999999996</v>
      </c>
    </row>
    <row r="869" spans="1:21" ht="14.1" customHeight="1" x14ac:dyDescent="0.2">
      <c r="A869" s="40">
        <v>220905</v>
      </c>
      <c r="B869" s="40" t="s">
        <v>870</v>
      </c>
      <c r="C869" s="40" t="s">
        <v>1019</v>
      </c>
      <c r="D869" s="41">
        <v>45866.721806000001</v>
      </c>
      <c r="E869" s="42">
        <v>0</v>
      </c>
      <c r="F869" s="42">
        <v>54536301139</v>
      </c>
      <c r="G869" s="42">
        <v>58668454497</v>
      </c>
      <c r="H869" s="42">
        <v>57357072449</v>
      </c>
      <c r="I869" s="43">
        <v>-2.24E-2</v>
      </c>
      <c r="J869" s="44">
        <v>0</v>
      </c>
      <c r="K869" s="44">
        <v>0</v>
      </c>
      <c r="L869" s="44">
        <v>0</v>
      </c>
      <c r="M869" s="43">
        <v>-2.24E-2</v>
      </c>
      <c r="N869" s="42">
        <v>0</v>
      </c>
      <c r="O869" s="42">
        <v>0</v>
      </c>
      <c r="P869" s="42">
        <v>53317282726</v>
      </c>
      <c r="Q869" s="43">
        <v>0.6169</v>
      </c>
      <c r="R869" s="43">
        <v>0.6169</v>
      </c>
      <c r="S869" s="43">
        <v>0.63219999999999998</v>
      </c>
      <c r="T869" s="43">
        <v>0.56889999999999996</v>
      </c>
      <c r="U869" s="43">
        <v>0.6169</v>
      </c>
    </row>
    <row r="870" spans="1:21" ht="14.1" customHeight="1" x14ac:dyDescent="0.2">
      <c r="A870" s="40">
        <v>220906</v>
      </c>
      <c r="B870" s="40" t="s">
        <v>871</v>
      </c>
      <c r="C870" s="40" t="s">
        <v>1019</v>
      </c>
      <c r="D870" s="41">
        <v>45866.709154999997</v>
      </c>
      <c r="E870" s="42">
        <v>0</v>
      </c>
      <c r="F870" s="42">
        <v>20424714880</v>
      </c>
      <c r="G870" s="42">
        <v>22505644693</v>
      </c>
      <c r="H870" s="42">
        <v>22322473907</v>
      </c>
      <c r="I870" s="43">
        <v>-8.0999999999999996E-3</v>
      </c>
      <c r="J870" s="44">
        <v>0</v>
      </c>
      <c r="K870" s="44">
        <v>0</v>
      </c>
      <c r="L870" s="44">
        <v>0</v>
      </c>
      <c r="M870" s="43">
        <v>-8.0999999999999996E-3</v>
      </c>
      <c r="N870" s="42">
        <v>0</v>
      </c>
      <c r="O870" s="42">
        <v>0</v>
      </c>
      <c r="P870" s="42">
        <v>20258480536</v>
      </c>
      <c r="Q870" s="43">
        <v>0.65690000000000004</v>
      </c>
      <c r="R870" s="43">
        <v>0.65690000000000004</v>
      </c>
      <c r="S870" s="43">
        <v>0.63219999999999998</v>
      </c>
      <c r="T870" s="43">
        <v>0.56889999999999996</v>
      </c>
      <c r="U870" s="43">
        <v>0.63219999999999998</v>
      </c>
    </row>
    <row r="871" spans="1:21" ht="14.1" customHeight="1" x14ac:dyDescent="0.2">
      <c r="A871" s="40">
        <v>220907</v>
      </c>
      <c r="B871" s="40" t="s">
        <v>872</v>
      </c>
      <c r="C871" s="40" t="s">
        <v>1019</v>
      </c>
      <c r="D871" s="41">
        <v>45867.779073999998</v>
      </c>
      <c r="E871" s="42">
        <v>0</v>
      </c>
      <c r="F871" s="42">
        <v>25359404004</v>
      </c>
      <c r="G871" s="42">
        <v>26435533391</v>
      </c>
      <c r="H871" s="42">
        <v>25212391638</v>
      </c>
      <c r="I871" s="43">
        <v>-4.6300000000000001E-2</v>
      </c>
      <c r="J871" s="44">
        <v>0</v>
      </c>
      <c r="K871" s="44">
        <v>0</v>
      </c>
      <c r="L871" s="44">
        <v>0</v>
      </c>
      <c r="M871" s="43">
        <v>-4.6300000000000001E-2</v>
      </c>
      <c r="N871" s="42">
        <v>0</v>
      </c>
      <c r="O871" s="42">
        <v>0</v>
      </c>
      <c r="P871" s="42">
        <v>24186053521</v>
      </c>
      <c r="Q871" s="43">
        <v>0.6169</v>
      </c>
      <c r="R871" s="43">
        <v>0.6169</v>
      </c>
      <c r="S871" s="43">
        <v>0.63219999999999998</v>
      </c>
      <c r="T871" s="43">
        <v>0.56889999999999996</v>
      </c>
      <c r="U871" s="43">
        <v>0.6169</v>
      </c>
    </row>
    <row r="872" spans="1:21" ht="14.1" customHeight="1" x14ac:dyDescent="0.2">
      <c r="A872" s="40">
        <v>220908</v>
      </c>
      <c r="B872" s="40" t="s">
        <v>873</v>
      </c>
      <c r="C872" s="40" t="s">
        <v>1019</v>
      </c>
      <c r="D872" s="41">
        <v>45869.796447000001</v>
      </c>
      <c r="E872" s="42">
        <v>0</v>
      </c>
      <c r="F872" s="42">
        <v>21536525307</v>
      </c>
      <c r="G872" s="42">
        <v>22402921523</v>
      </c>
      <c r="H872" s="42">
        <v>21733360593</v>
      </c>
      <c r="I872" s="43">
        <v>-2.9899999999999999E-2</v>
      </c>
      <c r="J872" s="44">
        <v>0</v>
      </c>
      <c r="K872" s="44">
        <v>0</v>
      </c>
      <c r="L872" s="44">
        <v>0</v>
      </c>
      <c r="M872" s="43">
        <v>-2.9899999999999999E-2</v>
      </c>
      <c r="N872" s="42">
        <v>0</v>
      </c>
      <c r="O872" s="42">
        <v>0</v>
      </c>
      <c r="P872" s="42">
        <v>20892858547</v>
      </c>
      <c r="Q872" s="43">
        <v>0.6169</v>
      </c>
      <c r="R872" s="43">
        <v>0.6169</v>
      </c>
      <c r="S872" s="43">
        <v>0.63219999999999998</v>
      </c>
      <c r="T872" s="43">
        <v>0.56889999999999996</v>
      </c>
      <c r="U872" s="43">
        <v>0.6169</v>
      </c>
    </row>
    <row r="873" spans="1:21" ht="14.1" customHeight="1" x14ac:dyDescent="0.2">
      <c r="A873" s="40">
        <v>220910</v>
      </c>
      <c r="B873" s="40" t="s">
        <v>874</v>
      </c>
      <c r="C873" s="40" t="s">
        <v>1019</v>
      </c>
      <c r="D873" s="41">
        <v>45862.834433000004</v>
      </c>
      <c r="E873" s="42">
        <v>0</v>
      </c>
      <c r="F873" s="42">
        <v>1678825652</v>
      </c>
      <c r="G873" s="42">
        <v>1720817223</v>
      </c>
      <c r="H873" s="42">
        <v>1849875997</v>
      </c>
      <c r="I873" s="43">
        <v>7.4999999999999997E-2</v>
      </c>
      <c r="J873" s="44">
        <v>0</v>
      </c>
      <c r="K873" s="44">
        <v>0</v>
      </c>
      <c r="L873" s="44">
        <v>0</v>
      </c>
      <c r="M873" s="43">
        <v>7.4999999999999997E-2</v>
      </c>
      <c r="N873" s="42">
        <v>0</v>
      </c>
      <c r="O873" s="42">
        <v>0</v>
      </c>
      <c r="P873" s="42">
        <v>1804735120</v>
      </c>
      <c r="Q873" s="43">
        <v>0.6169</v>
      </c>
      <c r="R873" s="43">
        <v>0.58819999999999995</v>
      </c>
      <c r="S873" s="43">
        <v>0.63219999999999998</v>
      </c>
      <c r="T873" s="43">
        <v>0.56889999999999996</v>
      </c>
      <c r="U873" s="43">
        <v>0.58819999999999995</v>
      </c>
    </row>
    <row r="874" spans="1:21" ht="14.1" customHeight="1" x14ac:dyDescent="0.2">
      <c r="A874" s="40">
        <v>220912</v>
      </c>
      <c r="B874" s="40" t="s">
        <v>875</v>
      </c>
      <c r="C874" s="40" t="s">
        <v>1019</v>
      </c>
      <c r="D874" s="41">
        <v>45870.513762000002</v>
      </c>
      <c r="E874" s="42">
        <v>718798354</v>
      </c>
      <c r="F874" s="42">
        <v>11645875289</v>
      </c>
      <c r="G874" s="42">
        <v>11286119289</v>
      </c>
      <c r="H874" s="42">
        <v>11172618487</v>
      </c>
      <c r="I874" s="43">
        <v>-1.01E-2</v>
      </c>
      <c r="J874" s="44">
        <v>0</v>
      </c>
      <c r="K874" s="44">
        <v>0</v>
      </c>
      <c r="L874" s="44">
        <v>0</v>
      </c>
      <c r="M874" s="43">
        <v>-1.01E-2</v>
      </c>
      <c r="N874" s="42">
        <v>753686382</v>
      </c>
      <c r="O874" s="42">
        <v>34888028</v>
      </c>
      <c r="P874" s="42">
        <v>11570873286</v>
      </c>
      <c r="Q874" s="43">
        <v>0.6169</v>
      </c>
      <c r="R874" s="43">
        <v>0.6169</v>
      </c>
      <c r="S874" s="43">
        <v>0.63219999999999998</v>
      </c>
      <c r="T874" s="43">
        <v>0.56889999999999996</v>
      </c>
      <c r="U874" s="43">
        <v>0.6169</v>
      </c>
    </row>
    <row r="875" spans="1:21" ht="14.1" customHeight="1" x14ac:dyDescent="0.2">
      <c r="A875" s="40">
        <v>220914</v>
      </c>
      <c r="B875" s="40" t="s">
        <v>876</v>
      </c>
      <c r="C875" s="40" t="s">
        <v>1019</v>
      </c>
      <c r="D875" s="41">
        <v>45867.810149999998</v>
      </c>
      <c r="E875" s="42">
        <v>0</v>
      </c>
      <c r="F875" s="42">
        <v>2094827565</v>
      </c>
      <c r="G875" s="42">
        <v>2294349578</v>
      </c>
      <c r="H875" s="42">
        <v>2336724417</v>
      </c>
      <c r="I875" s="43">
        <v>1.8499999999999999E-2</v>
      </c>
      <c r="J875" s="44">
        <v>0</v>
      </c>
      <c r="K875" s="44">
        <v>0</v>
      </c>
      <c r="L875" s="44">
        <v>0</v>
      </c>
      <c r="M875" s="43">
        <v>1.8499999999999999E-2</v>
      </c>
      <c r="N875" s="42">
        <v>0</v>
      </c>
      <c r="O875" s="42">
        <v>0</v>
      </c>
      <c r="P875" s="42">
        <v>2133517389</v>
      </c>
      <c r="Q875" s="43">
        <v>0.6169</v>
      </c>
      <c r="R875" s="43">
        <v>0.6169</v>
      </c>
      <c r="S875" s="43">
        <v>0.63219999999999998</v>
      </c>
      <c r="T875" s="43">
        <v>0.56889999999999996</v>
      </c>
      <c r="U875" s="43">
        <v>0.6169</v>
      </c>
    </row>
    <row r="876" spans="1:21" ht="14.1" customHeight="1" x14ac:dyDescent="0.2">
      <c r="A876" s="40">
        <v>220915</v>
      </c>
      <c r="B876" s="40" t="s">
        <v>877</v>
      </c>
      <c r="C876" s="40" t="s">
        <v>1019</v>
      </c>
      <c r="D876" s="41">
        <v>45866.684953999997</v>
      </c>
      <c r="E876" s="42">
        <v>0</v>
      </c>
      <c r="F876" s="42">
        <v>4525244453</v>
      </c>
      <c r="G876" s="42">
        <v>4220889248</v>
      </c>
      <c r="H876" s="42">
        <v>4417798814</v>
      </c>
      <c r="I876" s="43">
        <v>4.6699999999999998E-2</v>
      </c>
      <c r="J876" s="44">
        <v>0</v>
      </c>
      <c r="K876" s="44">
        <v>0</v>
      </c>
      <c r="L876" s="44">
        <v>0</v>
      </c>
      <c r="M876" s="43">
        <v>4.6699999999999998E-2</v>
      </c>
      <c r="N876" s="42">
        <v>0</v>
      </c>
      <c r="O876" s="42">
        <v>0</v>
      </c>
      <c r="P876" s="42">
        <v>4736352556</v>
      </c>
      <c r="Q876" s="43">
        <v>0.61919999999999997</v>
      </c>
      <c r="R876" s="43">
        <v>0.60629999999999995</v>
      </c>
      <c r="S876" s="43">
        <v>0.63219999999999998</v>
      </c>
      <c r="T876" s="43">
        <v>0.56889999999999996</v>
      </c>
      <c r="U876" s="43">
        <v>0.60629999999999995</v>
      </c>
    </row>
    <row r="877" spans="1:21" ht="14.1" customHeight="1" x14ac:dyDescent="0.2">
      <c r="A877" s="40">
        <v>220916</v>
      </c>
      <c r="B877" s="40" t="s">
        <v>878</v>
      </c>
      <c r="C877" s="40" t="s">
        <v>1019</v>
      </c>
      <c r="D877" s="41">
        <v>45866.677894</v>
      </c>
      <c r="E877" s="42">
        <v>154818830</v>
      </c>
      <c r="F877" s="42">
        <v>20003407589</v>
      </c>
      <c r="G877" s="42">
        <v>21017078320</v>
      </c>
      <c r="H877" s="42">
        <v>20347130985</v>
      </c>
      <c r="I877" s="43">
        <v>-3.1899999999999998E-2</v>
      </c>
      <c r="J877" s="44">
        <v>0</v>
      </c>
      <c r="K877" s="44">
        <v>0</v>
      </c>
      <c r="L877" s="44">
        <v>0</v>
      </c>
      <c r="M877" s="43">
        <v>-3.1899999999999998E-2</v>
      </c>
      <c r="N877" s="42">
        <v>155062407</v>
      </c>
      <c r="O877" s="42">
        <v>243577</v>
      </c>
      <c r="P877" s="42">
        <v>19370950990</v>
      </c>
      <c r="Q877" s="43">
        <v>0.62260000000000004</v>
      </c>
      <c r="R877" s="43">
        <v>0.62260000000000004</v>
      </c>
      <c r="S877" s="43">
        <v>0.63219999999999998</v>
      </c>
      <c r="T877" s="43">
        <v>0.56889999999999996</v>
      </c>
      <c r="U877" s="43">
        <v>0.62260000000000004</v>
      </c>
    </row>
    <row r="878" spans="1:21" ht="14.1" customHeight="1" x14ac:dyDescent="0.2">
      <c r="A878" s="40">
        <v>220917</v>
      </c>
      <c r="B878" s="40" t="s">
        <v>879</v>
      </c>
      <c r="C878" s="40" t="s">
        <v>1019</v>
      </c>
      <c r="D878" s="41">
        <v>45868.556181</v>
      </c>
      <c r="E878" s="42">
        <v>0</v>
      </c>
      <c r="F878" s="42">
        <v>1394024644</v>
      </c>
      <c r="G878" s="42">
        <v>1478269595</v>
      </c>
      <c r="H878" s="42">
        <v>1446099598</v>
      </c>
      <c r="I878" s="43">
        <v>-2.18E-2</v>
      </c>
      <c r="J878" s="44">
        <v>0</v>
      </c>
      <c r="K878" s="44">
        <v>0</v>
      </c>
      <c r="L878" s="44">
        <v>0</v>
      </c>
      <c r="M878" s="43">
        <v>-2.18E-2</v>
      </c>
      <c r="N878" s="42">
        <v>0</v>
      </c>
      <c r="O878" s="42">
        <v>0</v>
      </c>
      <c r="P878" s="42">
        <v>1363687980</v>
      </c>
      <c r="Q878" s="43">
        <v>0.6169</v>
      </c>
      <c r="R878" s="43">
        <v>0.6169</v>
      </c>
      <c r="S878" s="43">
        <v>0.63219999999999998</v>
      </c>
      <c r="T878" s="43">
        <v>0.56889999999999996</v>
      </c>
      <c r="U878" s="43">
        <v>0.6169</v>
      </c>
    </row>
    <row r="879" spans="1:21" ht="14.1" customHeight="1" x14ac:dyDescent="0.2">
      <c r="A879" s="40">
        <v>220918</v>
      </c>
      <c r="B879" s="40" t="s">
        <v>880</v>
      </c>
      <c r="C879" s="40" t="s">
        <v>1019</v>
      </c>
      <c r="D879" s="41">
        <v>45866.676736000001</v>
      </c>
      <c r="E879" s="42">
        <v>93603456</v>
      </c>
      <c r="F879" s="42">
        <v>15976594821</v>
      </c>
      <c r="G879" s="42">
        <v>15681696253</v>
      </c>
      <c r="H879" s="42">
        <v>15866491149</v>
      </c>
      <c r="I879" s="43">
        <v>1.18E-2</v>
      </c>
      <c r="J879" s="44">
        <v>0</v>
      </c>
      <c r="K879" s="44">
        <v>0</v>
      </c>
      <c r="L879" s="44">
        <v>0</v>
      </c>
      <c r="M879" s="43">
        <v>1.18E-2</v>
      </c>
      <c r="N879" s="42">
        <v>92249623</v>
      </c>
      <c r="O879" s="42">
        <v>-1353833</v>
      </c>
      <c r="P879" s="42">
        <v>16162407969</v>
      </c>
      <c r="Q879" s="43">
        <v>0.6169</v>
      </c>
      <c r="R879" s="43">
        <v>0.6169</v>
      </c>
      <c r="S879" s="43">
        <v>0.63219999999999998</v>
      </c>
      <c r="T879" s="43">
        <v>0.56889999999999996</v>
      </c>
      <c r="U879" s="43">
        <v>0.6169</v>
      </c>
    </row>
    <row r="880" spans="1:21" ht="14.1" customHeight="1" x14ac:dyDescent="0.2">
      <c r="A880" s="40">
        <v>220919</v>
      </c>
      <c r="B880" s="40" t="s">
        <v>881</v>
      </c>
      <c r="C880" s="40" t="s">
        <v>1019</v>
      </c>
      <c r="D880" s="41">
        <v>45866.676215</v>
      </c>
      <c r="E880" s="42">
        <v>0</v>
      </c>
      <c r="F880" s="42">
        <v>12576517380</v>
      </c>
      <c r="G880" s="42">
        <v>12907606030</v>
      </c>
      <c r="H880" s="42">
        <v>13481728719</v>
      </c>
      <c r="I880" s="43">
        <v>4.4499999999999998E-2</v>
      </c>
      <c r="J880" s="44">
        <v>0</v>
      </c>
      <c r="K880" s="44">
        <v>0</v>
      </c>
      <c r="L880" s="44">
        <v>0</v>
      </c>
      <c r="M880" s="43">
        <v>4.4499999999999998E-2</v>
      </c>
      <c r="N880" s="42">
        <v>0</v>
      </c>
      <c r="O880" s="42">
        <v>0</v>
      </c>
      <c r="P880" s="42">
        <v>13135913441</v>
      </c>
      <c r="Q880" s="43">
        <v>0.6169</v>
      </c>
      <c r="R880" s="43">
        <v>0.60529999999999995</v>
      </c>
      <c r="S880" s="43">
        <v>0.63219999999999998</v>
      </c>
      <c r="T880" s="43">
        <v>0.56889999999999996</v>
      </c>
      <c r="U880" s="43">
        <v>0.60529999999999995</v>
      </c>
    </row>
    <row r="881" spans="1:21" ht="14.1" customHeight="1" x14ac:dyDescent="0.2">
      <c r="A881" s="40">
        <v>220920</v>
      </c>
      <c r="B881" s="40" t="s">
        <v>882</v>
      </c>
      <c r="C881" s="40" t="s">
        <v>1019</v>
      </c>
      <c r="D881" s="41">
        <v>45867.833715000001</v>
      </c>
      <c r="E881" s="42">
        <v>0</v>
      </c>
      <c r="F881" s="42">
        <v>3368216138</v>
      </c>
      <c r="G881" s="42">
        <v>3366148331</v>
      </c>
      <c r="H881" s="42">
        <v>3710888927</v>
      </c>
      <c r="I881" s="43">
        <v>0.1024</v>
      </c>
      <c r="J881" s="44">
        <v>0</v>
      </c>
      <c r="K881" s="44">
        <v>0</v>
      </c>
      <c r="L881" s="44">
        <v>0</v>
      </c>
      <c r="M881" s="43">
        <v>0.1024</v>
      </c>
      <c r="N881" s="42">
        <v>0</v>
      </c>
      <c r="O881" s="42">
        <v>0</v>
      </c>
      <c r="P881" s="42">
        <v>3713168506</v>
      </c>
      <c r="Q881" s="43">
        <v>0.6169</v>
      </c>
      <c r="R881" s="43">
        <v>0.57350000000000001</v>
      </c>
      <c r="S881" s="43">
        <v>0.63219999999999998</v>
      </c>
      <c r="T881" s="43">
        <v>0.56889999999999996</v>
      </c>
      <c r="U881" s="43">
        <v>0.57350000000000001</v>
      </c>
    </row>
    <row r="882" spans="1:21" ht="14.1" customHeight="1" x14ac:dyDescent="0.2">
      <c r="A882" s="40">
        <v>221901</v>
      </c>
      <c r="B882" s="40" t="s">
        <v>883</v>
      </c>
      <c r="C882" s="40" t="s">
        <v>1019</v>
      </c>
      <c r="D882" s="41">
        <v>45869.642615999997</v>
      </c>
      <c r="E882" s="42">
        <v>132304238</v>
      </c>
      <c r="F882" s="42">
        <v>5994576341</v>
      </c>
      <c r="G882" s="42">
        <v>6285347322</v>
      </c>
      <c r="H882" s="42">
        <v>6539695848</v>
      </c>
      <c r="I882" s="43">
        <v>4.0500000000000001E-2</v>
      </c>
      <c r="J882" s="44">
        <v>0</v>
      </c>
      <c r="K882" s="44">
        <v>0</v>
      </c>
      <c r="L882" s="44">
        <v>0</v>
      </c>
      <c r="M882" s="43">
        <v>4.0500000000000001E-2</v>
      </c>
      <c r="N882" s="42">
        <v>111556084</v>
      </c>
      <c r="O882" s="42">
        <v>-20748154</v>
      </c>
      <c r="P882" s="42">
        <v>6211056170</v>
      </c>
      <c r="Q882" s="43">
        <v>0.63900000000000001</v>
      </c>
      <c r="R882" s="43">
        <v>0.6321</v>
      </c>
      <c r="S882" s="43">
        <v>0.63219999999999998</v>
      </c>
      <c r="T882" s="43">
        <v>0.56889999999999996</v>
      </c>
      <c r="U882" s="43">
        <v>0.6321</v>
      </c>
    </row>
    <row r="883" spans="1:21" ht="14.1" customHeight="1" x14ac:dyDescent="0.2">
      <c r="A883" s="40">
        <v>221904</v>
      </c>
      <c r="B883" s="40" t="s">
        <v>884</v>
      </c>
      <c r="C883" s="40" t="s">
        <v>1019</v>
      </c>
      <c r="D883" s="41">
        <v>45869.682511999999</v>
      </c>
      <c r="E883" s="42">
        <v>0</v>
      </c>
      <c r="F883" s="42">
        <v>581709244</v>
      </c>
      <c r="G883" s="42">
        <v>602129809</v>
      </c>
      <c r="H883" s="42">
        <v>658056553</v>
      </c>
      <c r="I883" s="43">
        <v>9.2899999999999996E-2</v>
      </c>
      <c r="J883" s="44">
        <v>0</v>
      </c>
      <c r="K883" s="44">
        <v>0</v>
      </c>
      <c r="L883" s="44">
        <v>0</v>
      </c>
      <c r="M883" s="43">
        <v>9.2899999999999996E-2</v>
      </c>
      <c r="N883" s="42">
        <v>0</v>
      </c>
      <c r="O883" s="42">
        <v>0</v>
      </c>
      <c r="P883" s="42">
        <v>635739294</v>
      </c>
      <c r="Q883" s="43">
        <v>0.6169</v>
      </c>
      <c r="R883" s="43">
        <v>0.57850000000000001</v>
      </c>
      <c r="S883" s="43">
        <v>0.63219999999999998</v>
      </c>
      <c r="T883" s="43">
        <v>0.56889999999999996</v>
      </c>
      <c r="U883" s="43">
        <v>0.57850000000000001</v>
      </c>
    </row>
    <row r="884" spans="1:21" ht="14.1" customHeight="1" x14ac:dyDescent="0.2">
      <c r="A884" s="40">
        <v>221905</v>
      </c>
      <c r="B884" s="40" t="s">
        <v>885</v>
      </c>
      <c r="C884" s="40" t="s">
        <v>1019</v>
      </c>
      <c r="D884" s="41">
        <v>45870.388876999998</v>
      </c>
      <c r="E884" s="42">
        <v>0</v>
      </c>
      <c r="F884" s="42">
        <v>257926748</v>
      </c>
      <c r="G884" s="42">
        <v>259456292</v>
      </c>
      <c r="H884" s="42">
        <v>309223926</v>
      </c>
      <c r="I884" s="43">
        <v>0.1918</v>
      </c>
      <c r="J884" s="44">
        <v>0</v>
      </c>
      <c r="K884" s="44">
        <v>0</v>
      </c>
      <c r="L884" s="44">
        <v>0</v>
      </c>
      <c r="M884" s="43">
        <v>0.1918</v>
      </c>
      <c r="N884" s="42">
        <v>0</v>
      </c>
      <c r="O884" s="42">
        <v>0</v>
      </c>
      <c r="P884" s="42">
        <v>307400992</v>
      </c>
      <c r="Q884" s="43">
        <v>0.65380000000000005</v>
      </c>
      <c r="R884" s="43">
        <v>0.56220000000000003</v>
      </c>
      <c r="S884" s="43">
        <v>0.63219999999999998</v>
      </c>
      <c r="T884" s="43">
        <v>0.56889999999999996</v>
      </c>
      <c r="U884" s="43">
        <v>0.56889999999999996</v>
      </c>
    </row>
    <row r="885" spans="1:21" ht="14.1" customHeight="1" x14ac:dyDescent="0.2">
      <c r="A885" s="40">
        <v>221911</v>
      </c>
      <c r="B885" s="40" t="s">
        <v>886</v>
      </c>
      <c r="C885" s="40" t="s">
        <v>1019</v>
      </c>
      <c r="D885" s="41">
        <v>45866.678565000002</v>
      </c>
      <c r="E885" s="42">
        <v>65356098</v>
      </c>
      <c r="F885" s="42">
        <v>975767371</v>
      </c>
      <c r="G885" s="42">
        <v>996824599</v>
      </c>
      <c r="H885" s="42">
        <v>1018614506</v>
      </c>
      <c r="I885" s="43">
        <v>2.1899999999999999E-2</v>
      </c>
      <c r="J885" s="44">
        <v>0</v>
      </c>
      <c r="K885" s="44">
        <v>0</v>
      </c>
      <c r="L885" s="44">
        <v>0</v>
      </c>
      <c r="M885" s="43">
        <v>2.1899999999999999E-2</v>
      </c>
      <c r="N885" s="42">
        <v>64498884</v>
      </c>
      <c r="O885" s="42">
        <v>-857214</v>
      </c>
      <c r="P885" s="42">
        <v>994811128</v>
      </c>
      <c r="Q885" s="43">
        <v>0.6169</v>
      </c>
      <c r="R885" s="43">
        <v>0.6169</v>
      </c>
      <c r="S885" s="43">
        <v>0.63219999999999998</v>
      </c>
      <c r="T885" s="43">
        <v>0.56889999999999996</v>
      </c>
      <c r="U885" s="43">
        <v>0.6169</v>
      </c>
    </row>
    <row r="886" spans="1:21" ht="14.1" customHeight="1" x14ac:dyDescent="0.2">
      <c r="A886" s="40">
        <v>221912</v>
      </c>
      <c r="B886" s="40" t="s">
        <v>180</v>
      </c>
      <c r="C886" s="40" t="s">
        <v>1019</v>
      </c>
      <c r="D886" s="41">
        <v>45866.724420999999</v>
      </c>
      <c r="E886" s="42">
        <v>0</v>
      </c>
      <c r="F886" s="42">
        <v>2942279582</v>
      </c>
      <c r="G886" s="42">
        <v>3252367332</v>
      </c>
      <c r="H886" s="42">
        <v>3070148197</v>
      </c>
      <c r="I886" s="43">
        <v>-5.6000000000000001E-2</v>
      </c>
      <c r="J886" s="44">
        <v>0</v>
      </c>
      <c r="K886" s="44">
        <v>0</v>
      </c>
      <c r="L886" s="44">
        <v>0</v>
      </c>
      <c r="M886" s="43">
        <v>-5.6000000000000001E-2</v>
      </c>
      <c r="N886" s="42">
        <v>0</v>
      </c>
      <c r="O886" s="42">
        <v>0</v>
      </c>
      <c r="P886" s="42">
        <v>2777433614</v>
      </c>
      <c r="Q886" s="43">
        <v>0.6169</v>
      </c>
      <c r="R886" s="43">
        <v>0.6169</v>
      </c>
      <c r="S886" s="43">
        <v>0.63219999999999998</v>
      </c>
      <c r="T886" s="43">
        <v>0.56889999999999996</v>
      </c>
      <c r="U886" s="43">
        <v>0.6169</v>
      </c>
    </row>
    <row r="887" spans="1:21" ht="14.1" customHeight="1" x14ac:dyDescent="0.2">
      <c r="A887" s="40">
        <v>222901</v>
      </c>
      <c r="B887" s="40" t="s">
        <v>887</v>
      </c>
      <c r="C887" s="40" t="s">
        <v>1019</v>
      </c>
      <c r="D887" s="41">
        <v>45868.790023000001</v>
      </c>
      <c r="E887" s="42">
        <v>1169796</v>
      </c>
      <c r="F887" s="42">
        <v>213524079</v>
      </c>
      <c r="G887" s="42">
        <v>203305166</v>
      </c>
      <c r="H887" s="42">
        <v>200481809</v>
      </c>
      <c r="I887" s="43">
        <v>-1.3899999999999999E-2</v>
      </c>
      <c r="J887" s="44">
        <v>0</v>
      </c>
      <c r="K887" s="44">
        <v>0</v>
      </c>
      <c r="L887" s="44">
        <v>0</v>
      </c>
      <c r="M887" s="43">
        <v>-1.3899999999999999E-2</v>
      </c>
      <c r="N887" s="42">
        <v>649932</v>
      </c>
      <c r="O887" s="42">
        <v>-519864</v>
      </c>
      <c r="P887" s="42">
        <v>210055190</v>
      </c>
      <c r="Q887" s="43">
        <v>0.6855</v>
      </c>
      <c r="R887" s="43">
        <v>0.6855</v>
      </c>
      <c r="S887" s="43">
        <v>0.63219999999999998</v>
      </c>
      <c r="T887" s="43">
        <v>0.56889999999999996</v>
      </c>
      <c r="U887" s="43">
        <v>0.63219999999999998</v>
      </c>
    </row>
    <row r="888" spans="1:21" ht="14.1" customHeight="1" x14ac:dyDescent="0.2">
      <c r="A888" s="40">
        <v>223901</v>
      </c>
      <c r="B888" s="40" t="s">
        <v>888</v>
      </c>
      <c r="C888" s="40" t="s">
        <v>1019</v>
      </c>
      <c r="D888" s="41">
        <v>45869.766551000001</v>
      </c>
      <c r="E888" s="42">
        <v>0</v>
      </c>
      <c r="F888" s="42">
        <v>585817103</v>
      </c>
      <c r="G888" s="42">
        <v>604528620</v>
      </c>
      <c r="H888" s="42">
        <v>543137614</v>
      </c>
      <c r="I888" s="43">
        <v>-0.1016</v>
      </c>
      <c r="J888" s="44">
        <v>0</v>
      </c>
      <c r="K888" s="44">
        <v>0</v>
      </c>
      <c r="L888" s="44">
        <v>0</v>
      </c>
      <c r="M888" s="43">
        <v>-0.1016</v>
      </c>
      <c r="N888" s="42">
        <v>0</v>
      </c>
      <c r="O888" s="42">
        <v>0</v>
      </c>
      <c r="P888" s="42">
        <v>526326286</v>
      </c>
      <c r="Q888" s="43">
        <v>0.68049999999999999</v>
      </c>
      <c r="R888" s="43">
        <v>0.68049999999999999</v>
      </c>
      <c r="S888" s="43">
        <v>0.63219999999999998</v>
      </c>
      <c r="T888" s="43">
        <v>0.56889999999999996</v>
      </c>
      <c r="U888" s="43">
        <v>0.63219999999999998</v>
      </c>
    </row>
    <row r="889" spans="1:21" ht="14.1" customHeight="1" x14ac:dyDescent="0.2">
      <c r="A889" s="40">
        <v>223902</v>
      </c>
      <c r="B889" s="40" t="s">
        <v>889</v>
      </c>
      <c r="C889" s="40" t="s">
        <v>1019</v>
      </c>
      <c r="D889" s="41">
        <v>45868.791411999999</v>
      </c>
      <c r="E889" s="42">
        <v>0</v>
      </c>
      <c r="F889" s="42">
        <v>56802048</v>
      </c>
      <c r="G889" s="42">
        <v>57920860</v>
      </c>
      <c r="H889" s="42">
        <v>51768600</v>
      </c>
      <c r="I889" s="43">
        <v>-0.1062</v>
      </c>
      <c r="J889" s="44">
        <v>0</v>
      </c>
      <c r="K889" s="44">
        <v>0</v>
      </c>
      <c r="L889" s="44">
        <v>0</v>
      </c>
      <c r="M889" s="43">
        <v>-0.1062</v>
      </c>
      <c r="N889" s="42">
        <v>0</v>
      </c>
      <c r="O889" s="42">
        <v>0</v>
      </c>
      <c r="P889" s="42">
        <v>50768626</v>
      </c>
      <c r="Q889" s="43">
        <v>0.6855</v>
      </c>
      <c r="R889" s="43">
        <v>0.6855</v>
      </c>
      <c r="S889" s="43">
        <v>0.63219999999999998</v>
      </c>
      <c r="T889" s="43">
        <v>0.56889999999999996</v>
      </c>
      <c r="U889" s="43">
        <v>0.63219999999999998</v>
      </c>
    </row>
    <row r="890" spans="1:21" ht="14.1" customHeight="1" x14ac:dyDescent="0.2">
      <c r="A890" s="40">
        <v>223904</v>
      </c>
      <c r="B890" s="40" t="s">
        <v>890</v>
      </c>
      <c r="C890" s="40" t="s">
        <v>1019</v>
      </c>
      <c r="D890" s="41">
        <v>45868.427198999998</v>
      </c>
      <c r="E890" s="42">
        <v>0</v>
      </c>
      <c r="F890" s="42">
        <v>149759076</v>
      </c>
      <c r="G890" s="42">
        <v>148991076</v>
      </c>
      <c r="H890" s="42">
        <v>128489946</v>
      </c>
      <c r="I890" s="43">
        <v>-0.1376</v>
      </c>
      <c r="J890" s="44">
        <v>0</v>
      </c>
      <c r="K890" s="44">
        <v>0</v>
      </c>
      <c r="L890" s="44">
        <v>0</v>
      </c>
      <c r="M890" s="43">
        <v>-0.1376</v>
      </c>
      <c r="N890" s="42">
        <v>0</v>
      </c>
      <c r="O890" s="42">
        <v>0</v>
      </c>
      <c r="P890" s="42">
        <v>129152269</v>
      </c>
      <c r="Q890" s="43">
        <v>0.6855</v>
      </c>
      <c r="R890" s="43">
        <v>0.6855</v>
      </c>
      <c r="S890" s="43">
        <v>0.63219999999999998</v>
      </c>
      <c r="T890" s="43">
        <v>0.56889999999999996</v>
      </c>
      <c r="U890" s="43">
        <v>0.63219999999999998</v>
      </c>
    </row>
    <row r="891" spans="1:21" ht="14.1" customHeight="1" x14ac:dyDescent="0.2">
      <c r="A891" s="40">
        <v>224901</v>
      </c>
      <c r="B891" s="40" t="s">
        <v>891</v>
      </c>
      <c r="C891" s="40" t="s">
        <v>1019</v>
      </c>
      <c r="D891" s="41">
        <v>45868.767477000001</v>
      </c>
      <c r="E891" s="42">
        <v>0</v>
      </c>
      <c r="F891" s="42">
        <v>287173883</v>
      </c>
      <c r="G891" s="42">
        <v>289437229</v>
      </c>
      <c r="H891" s="42">
        <v>273487384</v>
      </c>
      <c r="I891" s="43">
        <v>-5.5100000000000003E-2</v>
      </c>
      <c r="J891" s="44">
        <v>0</v>
      </c>
      <c r="K891" s="44">
        <v>0</v>
      </c>
      <c r="L891" s="44">
        <v>0</v>
      </c>
      <c r="M891" s="43">
        <v>-5.5100000000000003E-2</v>
      </c>
      <c r="N891" s="42">
        <v>0</v>
      </c>
      <c r="O891" s="42">
        <v>0</v>
      </c>
      <c r="P891" s="42">
        <v>271348763</v>
      </c>
      <c r="Q891" s="43">
        <v>0.68189999999999995</v>
      </c>
      <c r="R891" s="43">
        <v>0.68189999999999995</v>
      </c>
      <c r="S891" s="43">
        <v>0.63219999999999998</v>
      </c>
      <c r="T891" s="43">
        <v>0.56889999999999996</v>
      </c>
      <c r="U891" s="43">
        <v>0.63219999999999998</v>
      </c>
    </row>
    <row r="892" spans="1:21" ht="14.1" customHeight="1" x14ac:dyDescent="0.2">
      <c r="A892" s="40">
        <v>224902</v>
      </c>
      <c r="B892" s="40" t="s">
        <v>892</v>
      </c>
      <c r="C892" s="40" t="s">
        <v>1019</v>
      </c>
      <c r="D892" s="41">
        <v>45867.823668999998</v>
      </c>
      <c r="E892" s="42">
        <v>0</v>
      </c>
      <c r="F892" s="42">
        <v>52543790</v>
      </c>
      <c r="G892" s="42">
        <v>52260832</v>
      </c>
      <c r="H892" s="42">
        <v>51199791</v>
      </c>
      <c r="I892" s="43">
        <v>-2.0299999999999999E-2</v>
      </c>
      <c r="J892" s="44">
        <v>0</v>
      </c>
      <c r="K892" s="44">
        <v>0</v>
      </c>
      <c r="L892" s="44">
        <v>0</v>
      </c>
      <c r="M892" s="43">
        <v>-2.0299999999999999E-2</v>
      </c>
      <c r="N892" s="42">
        <v>0</v>
      </c>
      <c r="O892" s="42">
        <v>0</v>
      </c>
      <c r="P892" s="42">
        <v>51477004</v>
      </c>
      <c r="Q892" s="43">
        <v>0.63049999999999995</v>
      </c>
      <c r="R892" s="43">
        <v>0.63049999999999995</v>
      </c>
      <c r="S892" s="43">
        <v>0.63219999999999998</v>
      </c>
      <c r="T892" s="43">
        <v>0.56889999999999996</v>
      </c>
      <c r="U892" s="43">
        <v>0.63049999999999995</v>
      </c>
    </row>
    <row r="893" spans="1:21" ht="14.1" customHeight="1" x14ac:dyDescent="0.2">
      <c r="A893" s="40">
        <v>225902</v>
      </c>
      <c r="B893" s="40" t="s">
        <v>893</v>
      </c>
      <c r="C893" s="40" t="s">
        <v>1019</v>
      </c>
      <c r="D893" s="41">
        <v>45861.753240999999</v>
      </c>
      <c r="E893" s="42">
        <v>171662080</v>
      </c>
      <c r="F893" s="42">
        <v>2131240179</v>
      </c>
      <c r="G893" s="42">
        <v>2096668997</v>
      </c>
      <c r="H893" s="42">
        <v>2114280801</v>
      </c>
      <c r="I893" s="43">
        <v>8.3999999999999995E-3</v>
      </c>
      <c r="J893" s="44">
        <v>0</v>
      </c>
      <c r="K893" s="44">
        <v>0</v>
      </c>
      <c r="L893" s="44">
        <v>0</v>
      </c>
      <c r="M893" s="43">
        <v>8.3999999999999995E-3</v>
      </c>
      <c r="N893" s="42">
        <v>145402977</v>
      </c>
      <c r="O893" s="42">
        <v>-26259103</v>
      </c>
      <c r="P893" s="42">
        <v>2121441331</v>
      </c>
      <c r="Q893" s="43">
        <v>0.6169</v>
      </c>
      <c r="R893" s="43">
        <v>0.6169</v>
      </c>
      <c r="S893" s="43">
        <v>0.63219999999999998</v>
      </c>
      <c r="T893" s="43">
        <v>0.56889999999999996</v>
      </c>
      <c r="U893" s="43">
        <v>0.6169</v>
      </c>
    </row>
    <row r="894" spans="1:21" ht="14.1" customHeight="1" x14ac:dyDescent="0.2">
      <c r="A894" s="40">
        <v>225906</v>
      </c>
      <c r="B894" s="40" t="s">
        <v>854</v>
      </c>
      <c r="C894" s="40" t="s">
        <v>1019</v>
      </c>
      <c r="D894" s="41">
        <v>45866.674873000004</v>
      </c>
      <c r="E894" s="42">
        <v>0</v>
      </c>
      <c r="F894" s="42">
        <v>230090378</v>
      </c>
      <c r="G894" s="42">
        <v>231226316</v>
      </c>
      <c r="H894" s="42">
        <v>223391052</v>
      </c>
      <c r="I894" s="43">
        <v>-3.39E-2</v>
      </c>
      <c r="J894" s="44">
        <v>0</v>
      </c>
      <c r="K894" s="44">
        <v>0</v>
      </c>
      <c r="L894" s="44">
        <v>0</v>
      </c>
      <c r="M894" s="43">
        <v>-3.39E-2</v>
      </c>
      <c r="N894" s="42">
        <v>0</v>
      </c>
      <c r="O894" s="42">
        <v>0</v>
      </c>
      <c r="P894" s="42">
        <v>222293606</v>
      </c>
      <c r="Q894" s="43">
        <v>0.6169</v>
      </c>
      <c r="R894" s="43">
        <v>0.6169</v>
      </c>
      <c r="S894" s="43">
        <v>0.63219999999999998</v>
      </c>
      <c r="T894" s="43">
        <v>0.56889999999999996</v>
      </c>
      <c r="U894" s="43">
        <v>0.6169</v>
      </c>
    </row>
    <row r="895" spans="1:21" ht="14.1" customHeight="1" x14ac:dyDescent="0.2">
      <c r="A895" s="40">
        <v>225907</v>
      </c>
      <c r="B895" s="40" t="s">
        <v>894</v>
      </c>
      <c r="C895" s="40" t="s">
        <v>1019</v>
      </c>
      <c r="D895" s="41">
        <v>45866.709629999998</v>
      </c>
      <c r="E895" s="42">
        <v>0</v>
      </c>
      <c r="F895" s="42">
        <v>218858568</v>
      </c>
      <c r="G895" s="42">
        <v>253667685</v>
      </c>
      <c r="H895" s="42">
        <v>256008453</v>
      </c>
      <c r="I895" s="43">
        <v>9.1999999999999998E-3</v>
      </c>
      <c r="J895" s="44">
        <v>0</v>
      </c>
      <c r="K895" s="44">
        <v>0</v>
      </c>
      <c r="L895" s="44">
        <v>0</v>
      </c>
      <c r="M895" s="43">
        <v>9.1999999999999998E-3</v>
      </c>
      <c r="N895" s="42">
        <v>0</v>
      </c>
      <c r="O895" s="42">
        <v>0</v>
      </c>
      <c r="P895" s="42">
        <v>220878128</v>
      </c>
      <c r="Q895" s="43">
        <v>0.6169</v>
      </c>
      <c r="R895" s="43">
        <v>0.6169</v>
      </c>
      <c r="S895" s="43">
        <v>0.63219999999999998</v>
      </c>
      <c r="T895" s="43">
        <v>0.56889999999999996</v>
      </c>
      <c r="U895" s="43">
        <v>0.6169</v>
      </c>
    </row>
    <row r="896" spans="1:21" ht="14.1" customHeight="1" x14ac:dyDescent="0.2">
      <c r="A896" s="40">
        <v>226901</v>
      </c>
      <c r="B896" s="40" t="s">
        <v>895</v>
      </c>
      <c r="C896" s="40" t="s">
        <v>1019</v>
      </c>
      <c r="D896" s="41">
        <v>45866.694873</v>
      </c>
      <c r="E896" s="42">
        <v>0</v>
      </c>
      <c r="F896" s="42">
        <v>416242326</v>
      </c>
      <c r="G896" s="42">
        <v>429160832</v>
      </c>
      <c r="H896" s="42">
        <v>391558544</v>
      </c>
      <c r="I896" s="43">
        <v>-8.7599999999999997E-2</v>
      </c>
      <c r="J896" s="44">
        <v>0</v>
      </c>
      <c r="K896" s="44">
        <v>0</v>
      </c>
      <c r="L896" s="44">
        <v>0</v>
      </c>
      <c r="M896" s="43">
        <v>-8.7599999999999997E-2</v>
      </c>
      <c r="N896" s="42">
        <v>0</v>
      </c>
      <c r="O896" s="42">
        <v>0</v>
      </c>
      <c r="P896" s="42">
        <v>379771934</v>
      </c>
      <c r="Q896" s="43">
        <v>0.6169</v>
      </c>
      <c r="R896" s="43">
        <v>0.6169</v>
      </c>
      <c r="S896" s="43">
        <v>0.63219999999999998</v>
      </c>
      <c r="T896" s="43">
        <v>0.56889999999999996</v>
      </c>
      <c r="U896" s="43">
        <v>0.6169</v>
      </c>
    </row>
    <row r="897" spans="1:21" ht="14.1" customHeight="1" x14ac:dyDescent="0.2">
      <c r="A897" s="40">
        <v>226903</v>
      </c>
      <c r="B897" s="40" t="s">
        <v>896</v>
      </c>
      <c r="C897" s="40" t="s">
        <v>1019</v>
      </c>
      <c r="D897" s="41">
        <v>45867.820648000001</v>
      </c>
      <c r="E897" s="42">
        <v>0</v>
      </c>
      <c r="F897" s="42">
        <v>6869093883</v>
      </c>
      <c r="G897" s="42">
        <v>6937095570</v>
      </c>
      <c r="H897" s="42">
        <v>6979672974</v>
      </c>
      <c r="I897" s="43">
        <v>6.1000000000000004E-3</v>
      </c>
      <c r="J897" s="44">
        <v>0</v>
      </c>
      <c r="K897" s="44">
        <v>0</v>
      </c>
      <c r="L897" s="44">
        <v>0</v>
      </c>
      <c r="M897" s="43">
        <v>6.1000000000000004E-3</v>
      </c>
      <c r="N897" s="42">
        <v>0</v>
      </c>
      <c r="O897" s="42">
        <v>0</v>
      </c>
      <c r="P897" s="42">
        <v>6911253917</v>
      </c>
      <c r="Q897" s="43">
        <v>0.64490000000000003</v>
      </c>
      <c r="R897" s="43">
        <v>0.64490000000000003</v>
      </c>
      <c r="S897" s="43">
        <v>0.63219999999999998</v>
      </c>
      <c r="T897" s="43">
        <v>0.56889999999999996</v>
      </c>
      <c r="U897" s="43">
        <v>0.63219999999999998</v>
      </c>
    </row>
    <row r="898" spans="1:21" ht="14.1" customHeight="1" x14ac:dyDescent="0.2">
      <c r="A898" s="40">
        <v>226905</v>
      </c>
      <c r="B898" s="40" t="s">
        <v>897</v>
      </c>
      <c r="C898" s="40" t="s">
        <v>1019</v>
      </c>
      <c r="D898" s="41">
        <v>45868.798519000004</v>
      </c>
      <c r="E898" s="42">
        <v>0</v>
      </c>
      <c r="F898" s="42">
        <v>209535076</v>
      </c>
      <c r="G898" s="42">
        <v>225501961</v>
      </c>
      <c r="H898" s="42">
        <v>257327566</v>
      </c>
      <c r="I898" s="43">
        <v>0.1411</v>
      </c>
      <c r="J898" s="44">
        <v>0</v>
      </c>
      <c r="K898" s="44">
        <v>0</v>
      </c>
      <c r="L898" s="44">
        <v>0</v>
      </c>
      <c r="M898" s="43">
        <v>0.1411</v>
      </c>
      <c r="N898" s="42">
        <v>0</v>
      </c>
      <c r="O898" s="42">
        <v>0</v>
      </c>
      <c r="P898" s="42">
        <v>239107238</v>
      </c>
      <c r="Q898" s="43">
        <v>0.6855</v>
      </c>
      <c r="R898" s="43">
        <v>0.61570000000000003</v>
      </c>
      <c r="S898" s="43">
        <v>0.63219999999999998</v>
      </c>
      <c r="T898" s="43">
        <v>0.56889999999999996</v>
      </c>
      <c r="U898" s="43">
        <v>0.61570000000000003</v>
      </c>
    </row>
    <row r="899" spans="1:21" ht="14.1" customHeight="1" x14ac:dyDescent="0.2">
      <c r="A899" s="40">
        <v>226906</v>
      </c>
      <c r="B899" s="40" t="s">
        <v>898</v>
      </c>
      <c r="C899" s="40" t="s">
        <v>1019</v>
      </c>
      <c r="D899" s="41">
        <v>45866.726457999997</v>
      </c>
      <c r="E899" s="42">
        <v>0</v>
      </c>
      <c r="F899" s="42">
        <v>681406388</v>
      </c>
      <c r="G899" s="42">
        <v>739235107</v>
      </c>
      <c r="H899" s="42">
        <v>742948707</v>
      </c>
      <c r="I899" s="43">
        <v>5.0000000000000001E-3</v>
      </c>
      <c r="J899" s="44">
        <v>0</v>
      </c>
      <c r="K899" s="44">
        <v>0</v>
      </c>
      <c r="L899" s="44">
        <v>0</v>
      </c>
      <c r="M899" s="43">
        <v>5.0000000000000001E-3</v>
      </c>
      <c r="N899" s="42">
        <v>0</v>
      </c>
      <c r="O899" s="42">
        <v>0</v>
      </c>
      <c r="P899" s="42">
        <v>684829481</v>
      </c>
      <c r="Q899" s="43">
        <v>0.63859999999999995</v>
      </c>
      <c r="R899" s="43">
        <v>0.63859999999999995</v>
      </c>
      <c r="S899" s="43">
        <v>0.63219999999999998</v>
      </c>
      <c r="T899" s="43">
        <v>0.56889999999999996</v>
      </c>
      <c r="U899" s="43">
        <v>0.63219999999999998</v>
      </c>
    </row>
    <row r="900" spans="1:21" ht="14.1" customHeight="1" x14ac:dyDescent="0.2">
      <c r="A900" s="40">
        <v>226907</v>
      </c>
      <c r="B900" s="40" t="s">
        <v>899</v>
      </c>
      <c r="C900" s="40" t="s">
        <v>1019</v>
      </c>
      <c r="D900" s="41">
        <v>45866.695057999998</v>
      </c>
      <c r="E900" s="42">
        <v>0</v>
      </c>
      <c r="F900" s="42">
        <v>504380364</v>
      </c>
      <c r="G900" s="42">
        <v>523388062</v>
      </c>
      <c r="H900" s="42">
        <v>573115430</v>
      </c>
      <c r="I900" s="43">
        <v>9.5000000000000001E-2</v>
      </c>
      <c r="J900" s="44">
        <v>0</v>
      </c>
      <c r="K900" s="44">
        <v>0</v>
      </c>
      <c r="L900" s="44">
        <v>0</v>
      </c>
      <c r="M900" s="43">
        <v>9.5000000000000001E-2</v>
      </c>
      <c r="N900" s="42">
        <v>0</v>
      </c>
      <c r="O900" s="42">
        <v>0</v>
      </c>
      <c r="P900" s="42">
        <v>552301801</v>
      </c>
      <c r="Q900" s="43">
        <v>0.6169</v>
      </c>
      <c r="R900" s="43">
        <v>0.57740000000000002</v>
      </c>
      <c r="S900" s="43">
        <v>0.63219999999999998</v>
      </c>
      <c r="T900" s="43">
        <v>0.56889999999999996</v>
      </c>
      <c r="U900" s="43">
        <v>0.57740000000000002</v>
      </c>
    </row>
    <row r="901" spans="1:21" ht="14.1" customHeight="1" x14ac:dyDescent="0.2">
      <c r="A901" s="40">
        <v>226908</v>
      </c>
      <c r="B901" s="40" t="s">
        <v>900</v>
      </c>
      <c r="C901" s="40" t="s">
        <v>1019</v>
      </c>
      <c r="D901" s="41">
        <v>45867.833079000004</v>
      </c>
      <c r="E901" s="42">
        <v>0</v>
      </c>
      <c r="F901" s="42">
        <v>189133562</v>
      </c>
      <c r="G901" s="42">
        <v>188553337</v>
      </c>
      <c r="H901" s="42">
        <v>204949188</v>
      </c>
      <c r="I901" s="43">
        <v>8.6999999999999994E-2</v>
      </c>
      <c r="J901" s="44">
        <v>0</v>
      </c>
      <c r="K901" s="44">
        <v>0</v>
      </c>
      <c r="L901" s="44">
        <v>0</v>
      </c>
      <c r="M901" s="43">
        <v>8.6999999999999994E-2</v>
      </c>
      <c r="N901" s="42">
        <v>0</v>
      </c>
      <c r="O901" s="42">
        <v>0</v>
      </c>
      <c r="P901" s="42">
        <v>205579867</v>
      </c>
      <c r="Q901" s="43">
        <v>0.63449999999999995</v>
      </c>
      <c r="R901" s="43">
        <v>0.59830000000000005</v>
      </c>
      <c r="S901" s="43">
        <v>0.63219999999999998</v>
      </c>
      <c r="T901" s="43">
        <v>0.56889999999999996</v>
      </c>
      <c r="U901" s="43">
        <v>0.59830000000000005</v>
      </c>
    </row>
    <row r="902" spans="1:21" ht="14.1" customHeight="1" x14ac:dyDescent="0.2">
      <c r="A902" s="40">
        <v>227901</v>
      </c>
      <c r="B902" s="40" t="s">
        <v>901</v>
      </c>
      <c r="C902" s="40" t="s">
        <v>1019</v>
      </c>
      <c r="D902" s="41">
        <v>45862.649676000001</v>
      </c>
      <c r="E902" s="42">
        <v>0</v>
      </c>
      <c r="F902" s="42">
        <v>187472719587</v>
      </c>
      <c r="G902" s="42">
        <v>200618342890</v>
      </c>
      <c r="H902" s="42">
        <v>189321897677</v>
      </c>
      <c r="I902" s="43">
        <v>-5.6300000000000003E-2</v>
      </c>
      <c r="J902" s="44">
        <v>0</v>
      </c>
      <c r="K902" s="44">
        <v>0</v>
      </c>
      <c r="L902" s="44">
        <v>0</v>
      </c>
      <c r="M902" s="43">
        <v>-5.6300000000000003E-2</v>
      </c>
      <c r="N902" s="42">
        <v>0</v>
      </c>
      <c r="O902" s="42">
        <v>0</v>
      </c>
      <c r="P902" s="42">
        <v>176916479937</v>
      </c>
      <c r="Q902" s="43">
        <v>0.65749999999999997</v>
      </c>
      <c r="R902" s="43">
        <v>0.65749999999999997</v>
      </c>
      <c r="S902" s="43">
        <v>0.63219999999999998</v>
      </c>
      <c r="T902" s="43">
        <v>0.56889999999999996</v>
      </c>
      <c r="U902" s="43">
        <v>0.63219999999999998</v>
      </c>
    </row>
    <row r="903" spans="1:21" ht="14.1" customHeight="1" x14ac:dyDescent="0.2">
      <c r="A903" s="40">
        <v>227904</v>
      </c>
      <c r="B903" s="40" t="s">
        <v>902</v>
      </c>
      <c r="C903" s="40" t="s">
        <v>1019</v>
      </c>
      <c r="D903" s="41">
        <v>45866.691423999997</v>
      </c>
      <c r="E903" s="42">
        <v>0</v>
      </c>
      <c r="F903" s="42">
        <v>26298132383</v>
      </c>
      <c r="G903" s="42">
        <v>25339382204</v>
      </c>
      <c r="H903" s="42">
        <v>24878106455</v>
      </c>
      <c r="I903" s="43">
        <v>-1.8200000000000001E-2</v>
      </c>
      <c r="J903" s="44">
        <v>0</v>
      </c>
      <c r="K903" s="44">
        <v>0</v>
      </c>
      <c r="L903" s="44">
        <v>0</v>
      </c>
      <c r="M903" s="43">
        <v>-1.8200000000000001E-2</v>
      </c>
      <c r="N903" s="42">
        <v>0</v>
      </c>
      <c r="O903" s="42">
        <v>0</v>
      </c>
      <c r="P903" s="42">
        <v>25819403635</v>
      </c>
      <c r="Q903" s="43">
        <v>0.6169</v>
      </c>
      <c r="R903" s="43">
        <v>0.6169</v>
      </c>
      <c r="S903" s="43">
        <v>0.63219999999999998</v>
      </c>
      <c r="T903" s="43">
        <v>0.56889999999999996</v>
      </c>
      <c r="U903" s="43">
        <v>0.6169</v>
      </c>
    </row>
    <row r="904" spans="1:21" ht="14.1" customHeight="1" x14ac:dyDescent="0.2">
      <c r="A904" s="40">
        <v>227907</v>
      </c>
      <c r="B904" s="40" t="s">
        <v>903</v>
      </c>
      <c r="C904" s="40" t="s">
        <v>1019</v>
      </c>
      <c r="D904" s="41">
        <v>45868.624258999997</v>
      </c>
      <c r="E904" s="42">
        <v>0</v>
      </c>
      <c r="F904" s="42">
        <v>11677555048</v>
      </c>
      <c r="G904" s="42">
        <v>11907298213</v>
      </c>
      <c r="H904" s="42">
        <v>11604820829</v>
      </c>
      <c r="I904" s="43">
        <v>-2.5399999999999999E-2</v>
      </c>
      <c r="J904" s="44">
        <v>0</v>
      </c>
      <c r="K904" s="44">
        <v>0</v>
      </c>
      <c r="L904" s="44">
        <v>0</v>
      </c>
      <c r="M904" s="43">
        <v>-2.5399999999999999E-2</v>
      </c>
      <c r="N904" s="42">
        <v>0</v>
      </c>
      <c r="O904" s="42">
        <v>0</v>
      </c>
      <c r="P904" s="42">
        <v>11380913758</v>
      </c>
      <c r="Q904" s="43">
        <v>0.63129999999999997</v>
      </c>
      <c r="R904" s="43">
        <v>0.63129999999999997</v>
      </c>
      <c r="S904" s="43">
        <v>0.63219999999999998</v>
      </c>
      <c r="T904" s="43">
        <v>0.56889999999999996</v>
      </c>
      <c r="U904" s="43">
        <v>0.63129999999999997</v>
      </c>
    </row>
    <row r="905" spans="1:21" ht="14.1" customHeight="1" x14ac:dyDescent="0.2">
      <c r="A905" s="40">
        <v>227909</v>
      </c>
      <c r="B905" s="40" t="s">
        <v>904</v>
      </c>
      <c r="C905" s="40" t="s">
        <v>1019</v>
      </c>
      <c r="D905" s="41">
        <v>45860.852593000003</v>
      </c>
      <c r="E905" s="42">
        <v>0</v>
      </c>
      <c r="F905" s="42">
        <v>21351597262</v>
      </c>
      <c r="G905" s="42">
        <v>19037393583</v>
      </c>
      <c r="H905" s="42">
        <v>18580163497</v>
      </c>
      <c r="I905" s="43">
        <v>-2.4E-2</v>
      </c>
      <c r="J905" s="44">
        <v>0</v>
      </c>
      <c r="K905" s="44">
        <v>0</v>
      </c>
      <c r="L905" s="44">
        <v>0</v>
      </c>
      <c r="M905" s="43">
        <v>-2.4E-2</v>
      </c>
      <c r="N905" s="42">
        <v>0</v>
      </c>
      <c r="O905" s="42">
        <v>0</v>
      </c>
      <c r="P905" s="42">
        <v>20838785852</v>
      </c>
      <c r="Q905" s="43">
        <v>0.6855</v>
      </c>
      <c r="R905" s="43">
        <v>0.6855</v>
      </c>
      <c r="S905" s="43">
        <v>0.63219999999999998</v>
      </c>
      <c r="T905" s="43">
        <v>0.56889999999999996</v>
      </c>
      <c r="U905" s="43">
        <v>0.63219999999999998</v>
      </c>
    </row>
    <row r="906" spans="1:21" ht="14.1" customHeight="1" x14ac:dyDescent="0.2">
      <c r="A906" s="40">
        <v>227910</v>
      </c>
      <c r="B906" s="40" t="s">
        <v>905</v>
      </c>
      <c r="C906" s="40" t="s">
        <v>1019</v>
      </c>
      <c r="D906" s="41">
        <v>45860.843656999998</v>
      </c>
      <c r="E906" s="42">
        <v>0</v>
      </c>
      <c r="F906" s="42">
        <v>13777143317</v>
      </c>
      <c r="G906" s="42">
        <v>14101758308</v>
      </c>
      <c r="H906" s="42">
        <v>16753736468</v>
      </c>
      <c r="I906" s="43">
        <v>0.18809999999999999</v>
      </c>
      <c r="J906" s="44">
        <v>0</v>
      </c>
      <c r="K906" s="44">
        <v>0</v>
      </c>
      <c r="L906" s="44">
        <v>0</v>
      </c>
      <c r="M906" s="43">
        <v>0.18809999999999999</v>
      </c>
      <c r="N906" s="42">
        <v>0</v>
      </c>
      <c r="O906" s="42">
        <v>0</v>
      </c>
      <c r="P906" s="42">
        <v>16368074347</v>
      </c>
      <c r="Q906" s="43">
        <v>0.6169</v>
      </c>
      <c r="R906" s="43">
        <v>0.53220000000000001</v>
      </c>
      <c r="S906" s="43">
        <v>0.63219999999999998</v>
      </c>
      <c r="T906" s="43">
        <v>0.56889999999999996</v>
      </c>
      <c r="U906" s="43">
        <v>0.56889999999999996</v>
      </c>
    </row>
    <row r="907" spans="1:21" ht="14.1" customHeight="1" x14ac:dyDescent="0.2">
      <c r="A907" s="40">
        <v>227912</v>
      </c>
      <c r="B907" s="40" t="s">
        <v>906</v>
      </c>
      <c r="C907" s="40" t="s">
        <v>1019</v>
      </c>
      <c r="D907" s="41">
        <v>45866.685450999998</v>
      </c>
      <c r="E907" s="42">
        <v>547194310</v>
      </c>
      <c r="F907" s="42">
        <v>3989319144</v>
      </c>
      <c r="G907" s="42">
        <v>4520549296</v>
      </c>
      <c r="H907" s="42">
        <v>4246128186</v>
      </c>
      <c r="I907" s="43">
        <v>-6.0699999999999997E-2</v>
      </c>
      <c r="J907" s="44">
        <v>0</v>
      </c>
      <c r="K907" s="44">
        <v>0</v>
      </c>
      <c r="L907" s="44">
        <v>0</v>
      </c>
      <c r="M907" s="43">
        <v>-6.0699999999999997E-2</v>
      </c>
      <c r="N907" s="42">
        <v>562701047</v>
      </c>
      <c r="O907" s="42">
        <v>15506737</v>
      </c>
      <c r="P907" s="42">
        <v>3795870806</v>
      </c>
      <c r="Q907" s="43">
        <v>0.6169</v>
      </c>
      <c r="R907" s="43">
        <v>0.6169</v>
      </c>
      <c r="S907" s="43">
        <v>0.63219999999999998</v>
      </c>
      <c r="T907" s="43">
        <v>0.56889999999999996</v>
      </c>
      <c r="U907" s="43">
        <v>0.6169</v>
      </c>
    </row>
    <row r="908" spans="1:21" ht="14.1" customHeight="1" x14ac:dyDescent="0.2">
      <c r="A908" s="40">
        <v>227913</v>
      </c>
      <c r="B908" s="40" t="s">
        <v>907</v>
      </c>
      <c r="C908" s="40" t="s">
        <v>1019</v>
      </c>
      <c r="D908" s="41">
        <v>45866.678228999997</v>
      </c>
      <c r="E908" s="42">
        <v>3307167326</v>
      </c>
      <c r="F908" s="42">
        <v>21459217359</v>
      </c>
      <c r="G908" s="42">
        <v>20748796349</v>
      </c>
      <c r="H908" s="42">
        <v>20130317384</v>
      </c>
      <c r="I908" s="43">
        <v>-2.98E-2</v>
      </c>
      <c r="J908" s="44">
        <v>0</v>
      </c>
      <c r="K908" s="44">
        <v>0</v>
      </c>
      <c r="L908" s="44">
        <v>0</v>
      </c>
      <c r="M908" s="43">
        <v>-2.98E-2</v>
      </c>
      <c r="N908" s="42">
        <v>3404155228</v>
      </c>
      <c r="O908" s="42">
        <v>96987902</v>
      </c>
      <c r="P908" s="42">
        <v>21015129965</v>
      </c>
      <c r="Q908" s="43">
        <v>0.65810000000000002</v>
      </c>
      <c r="R908" s="43">
        <v>0.65810000000000002</v>
      </c>
      <c r="S908" s="43">
        <v>0.63219999999999998</v>
      </c>
      <c r="T908" s="43">
        <v>0.56889999999999996</v>
      </c>
      <c r="U908" s="43">
        <v>0.63219999999999998</v>
      </c>
    </row>
    <row r="909" spans="1:21" ht="14.1" customHeight="1" x14ac:dyDescent="0.2">
      <c r="A909" s="40">
        <v>228901</v>
      </c>
      <c r="B909" s="40" t="s">
        <v>908</v>
      </c>
      <c r="C909" s="40" t="s">
        <v>1019</v>
      </c>
      <c r="D909" s="41">
        <v>45861.758576</v>
      </c>
      <c r="E909" s="42">
        <v>0</v>
      </c>
      <c r="F909" s="42">
        <v>443391820</v>
      </c>
      <c r="G909" s="42">
        <v>465735560</v>
      </c>
      <c r="H909" s="42">
        <v>481202774</v>
      </c>
      <c r="I909" s="43">
        <v>3.32E-2</v>
      </c>
      <c r="J909" s="44">
        <v>0</v>
      </c>
      <c r="K909" s="44">
        <v>0</v>
      </c>
      <c r="L909" s="44">
        <v>0</v>
      </c>
      <c r="M909" s="43">
        <v>3.32E-2</v>
      </c>
      <c r="N909" s="42">
        <v>0</v>
      </c>
      <c r="O909" s="42">
        <v>0</v>
      </c>
      <c r="P909" s="42">
        <v>458116992</v>
      </c>
      <c r="Q909" s="43">
        <v>0.6169</v>
      </c>
      <c r="R909" s="43">
        <v>0.6119</v>
      </c>
      <c r="S909" s="43">
        <v>0.63219999999999998</v>
      </c>
      <c r="T909" s="43">
        <v>0.56889999999999996</v>
      </c>
      <c r="U909" s="43">
        <v>0.6119</v>
      </c>
    </row>
    <row r="910" spans="1:21" ht="14.1" customHeight="1" x14ac:dyDescent="0.2">
      <c r="A910" s="40">
        <v>228903</v>
      </c>
      <c r="B910" s="40" t="s">
        <v>909</v>
      </c>
      <c r="C910" s="40" t="s">
        <v>1019</v>
      </c>
      <c r="D910" s="41">
        <v>45868.768102000002</v>
      </c>
      <c r="E910" s="42">
        <v>0</v>
      </c>
      <c r="F910" s="42">
        <v>581516844</v>
      </c>
      <c r="G910" s="42">
        <v>633000892</v>
      </c>
      <c r="H910" s="42">
        <v>598681421</v>
      </c>
      <c r="I910" s="43">
        <v>-5.4199999999999998E-2</v>
      </c>
      <c r="J910" s="44">
        <v>0</v>
      </c>
      <c r="K910" s="44">
        <v>0</v>
      </c>
      <c r="L910" s="44">
        <v>0</v>
      </c>
      <c r="M910" s="43">
        <v>-5.4199999999999998E-2</v>
      </c>
      <c r="N910" s="42">
        <v>0</v>
      </c>
      <c r="O910" s="42">
        <v>0</v>
      </c>
      <c r="P910" s="42">
        <v>549988689</v>
      </c>
      <c r="Q910" s="43">
        <v>0.63759999999999994</v>
      </c>
      <c r="R910" s="43">
        <v>0.63759999999999994</v>
      </c>
      <c r="S910" s="43">
        <v>0.63219999999999998</v>
      </c>
      <c r="T910" s="43">
        <v>0.56889999999999996</v>
      </c>
      <c r="U910" s="43">
        <v>0.63219999999999998</v>
      </c>
    </row>
    <row r="911" spans="1:21" ht="14.1" customHeight="1" x14ac:dyDescent="0.2">
      <c r="A911" s="40">
        <v>228904</v>
      </c>
      <c r="B911" s="40" t="s">
        <v>605</v>
      </c>
      <c r="C911" s="40" t="s">
        <v>1019</v>
      </c>
      <c r="D911" s="41">
        <v>45868.609525</v>
      </c>
      <c r="E911" s="42">
        <v>0</v>
      </c>
      <c r="F911" s="42">
        <v>46423796</v>
      </c>
      <c r="G911" s="42">
        <v>49970782</v>
      </c>
      <c r="H911" s="42">
        <v>46197120</v>
      </c>
      <c r="I911" s="43">
        <v>-7.5499999999999998E-2</v>
      </c>
      <c r="J911" s="44">
        <v>0</v>
      </c>
      <c r="K911" s="44">
        <v>0</v>
      </c>
      <c r="L911" s="44">
        <v>0</v>
      </c>
      <c r="M911" s="43">
        <v>-7.5499999999999998E-2</v>
      </c>
      <c r="N911" s="42">
        <v>0</v>
      </c>
      <c r="O911" s="42">
        <v>0</v>
      </c>
      <c r="P911" s="42">
        <v>42917993</v>
      </c>
      <c r="Q911" s="43">
        <v>0.6169</v>
      </c>
      <c r="R911" s="43">
        <v>0.6169</v>
      </c>
      <c r="S911" s="43">
        <v>0.63219999999999998</v>
      </c>
      <c r="T911" s="43">
        <v>0.56889999999999996</v>
      </c>
      <c r="U911" s="43">
        <v>0.6169</v>
      </c>
    </row>
    <row r="912" spans="1:21" ht="14.1" customHeight="1" x14ac:dyDescent="0.2">
      <c r="A912" s="40">
        <v>228905</v>
      </c>
      <c r="B912" s="40" t="s">
        <v>910</v>
      </c>
      <c r="C912" s="40" t="s">
        <v>1019</v>
      </c>
      <c r="D912" s="41">
        <v>45868.737130000001</v>
      </c>
      <c r="E912" s="42">
        <v>0</v>
      </c>
      <c r="F912" s="42">
        <v>67152390</v>
      </c>
      <c r="G912" s="42">
        <v>71124049</v>
      </c>
      <c r="H912" s="42">
        <v>70897095</v>
      </c>
      <c r="I912" s="43">
        <v>-3.2000000000000002E-3</v>
      </c>
      <c r="J912" s="44">
        <v>0</v>
      </c>
      <c r="K912" s="44">
        <v>0</v>
      </c>
      <c r="L912" s="44">
        <v>0</v>
      </c>
      <c r="M912" s="43">
        <v>-3.2000000000000002E-3</v>
      </c>
      <c r="N912" s="42">
        <v>0</v>
      </c>
      <c r="O912" s="42">
        <v>0</v>
      </c>
      <c r="P912" s="42">
        <v>66938109</v>
      </c>
      <c r="Q912" s="43">
        <v>0.6169</v>
      </c>
      <c r="R912" s="43">
        <v>0.6169</v>
      </c>
      <c r="S912" s="43">
        <v>0.63219999999999998</v>
      </c>
      <c r="T912" s="43">
        <v>0.56889999999999996</v>
      </c>
      <c r="U912" s="43">
        <v>0.6169</v>
      </c>
    </row>
    <row r="913" spans="1:21" ht="14.1" customHeight="1" x14ac:dyDescent="0.2">
      <c r="A913" s="40">
        <v>229901</v>
      </c>
      <c r="B913" s="40" t="s">
        <v>911</v>
      </c>
      <c r="C913" s="40" t="s">
        <v>1019</v>
      </c>
      <c r="D913" s="41">
        <v>45869.469572000002</v>
      </c>
      <c r="E913" s="42">
        <v>0</v>
      </c>
      <c r="F913" s="42">
        <v>231277320</v>
      </c>
      <c r="G913" s="42">
        <v>208226829</v>
      </c>
      <c r="H913" s="42">
        <v>189736356</v>
      </c>
      <c r="I913" s="43">
        <v>-8.8800000000000004E-2</v>
      </c>
      <c r="J913" s="44">
        <v>0</v>
      </c>
      <c r="K913" s="44">
        <v>0</v>
      </c>
      <c r="L913" s="44">
        <v>0</v>
      </c>
      <c r="M913" s="43">
        <v>-8.8800000000000004E-2</v>
      </c>
      <c r="N913" s="42">
        <v>0</v>
      </c>
      <c r="O913" s="42">
        <v>0</v>
      </c>
      <c r="P913" s="42">
        <v>210739971</v>
      </c>
      <c r="Q913" s="43">
        <v>0.64700000000000002</v>
      </c>
      <c r="R913" s="43">
        <v>0.64700000000000002</v>
      </c>
      <c r="S913" s="43">
        <v>0.63219999999999998</v>
      </c>
      <c r="T913" s="43">
        <v>0.56889999999999996</v>
      </c>
      <c r="U913" s="43">
        <v>0.63219999999999998</v>
      </c>
    </row>
    <row r="914" spans="1:21" ht="14.1" customHeight="1" x14ac:dyDescent="0.2">
      <c r="A914" s="40">
        <v>229903</v>
      </c>
      <c r="B914" s="40" t="s">
        <v>912</v>
      </c>
      <c r="C914" s="40" t="s">
        <v>1019</v>
      </c>
      <c r="D914" s="41">
        <v>45868.768390999998</v>
      </c>
      <c r="E914" s="42">
        <v>0</v>
      </c>
      <c r="F914" s="42">
        <v>880676725</v>
      </c>
      <c r="G914" s="42">
        <v>772998539</v>
      </c>
      <c r="H914" s="42">
        <v>756256642</v>
      </c>
      <c r="I914" s="43">
        <v>-2.1700000000000001E-2</v>
      </c>
      <c r="J914" s="44">
        <v>0</v>
      </c>
      <c r="K914" s="44">
        <v>0</v>
      </c>
      <c r="L914" s="44">
        <v>0</v>
      </c>
      <c r="M914" s="43">
        <v>-2.1700000000000001E-2</v>
      </c>
      <c r="N914" s="42">
        <v>0</v>
      </c>
      <c r="O914" s="42">
        <v>0</v>
      </c>
      <c r="P914" s="42">
        <v>861602693</v>
      </c>
      <c r="Q914" s="43">
        <v>0.61919999999999997</v>
      </c>
      <c r="R914" s="43">
        <v>0.61919999999999997</v>
      </c>
      <c r="S914" s="43">
        <v>0.63219999999999998</v>
      </c>
      <c r="T914" s="43">
        <v>0.56889999999999996</v>
      </c>
      <c r="U914" s="43">
        <v>0.61919999999999997</v>
      </c>
    </row>
    <row r="915" spans="1:21" ht="14.1" customHeight="1" x14ac:dyDescent="0.2">
      <c r="A915" s="40">
        <v>229904</v>
      </c>
      <c r="B915" s="40" t="s">
        <v>913</v>
      </c>
      <c r="C915" s="40" t="s">
        <v>1019</v>
      </c>
      <c r="D915" s="41">
        <v>45866.726319000001</v>
      </c>
      <c r="E915" s="42">
        <v>0</v>
      </c>
      <c r="F915" s="42">
        <v>344911470</v>
      </c>
      <c r="G915" s="42">
        <v>372695774</v>
      </c>
      <c r="H915" s="42">
        <v>347976358</v>
      </c>
      <c r="I915" s="43">
        <v>-6.6299999999999998E-2</v>
      </c>
      <c r="J915" s="44">
        <v>0</v>
      </c>
      <c r="K915" s="44">
        <v>0</v>
      </c>
      <c r="L915" s="44">
        <v>0</v>
      </c>
      <c r="M915" s="43">
        <v>-6.6299999999999998E-2</v>
      </c>
      <c r="N915" s="42">
        <v>0</v>
      </c>
      <c r="O915" s="42">
        <v>0</v>
      </c>
      <c r="P915" s="42">
        <v>322034875</v>
      </c>
      <c r="Q915" s="43">
        <v>0.6169</v>
      </c>
      <c r="R915" s="43">
        <v>0.6169</v>
      </c>
      <c r="S915" s="43">
        <v>0.63219999999999998</v>
      </c>
      <c r="T915" s="43">
        <v>0.56889999999999996</v>
      </c>
      <c r="U915" s="43">
        <v>0.6169</v>
      </c>
    </row>
    <row r="916" spans="1:21" ht="14.1" customHeight="1" x14ac:dyDescent="0.2">
      <c r="A916" s="40">
        <v>229905</v>
      </c>
      <c r="B916" s="40" t="s">
        <v>914</v>
      </c>
      <c r="C916" s="40" t="s">
        <v>1019</v>
      </c>
      <c r="D916" s="41">
        <v>45867.832846999998</v>
      </c>
      <c r="E916" s="42">
        <v>0</v>
      </c>
      <c r="F916" s="42">
        <v>103968523</v>
      </c>
      <c r="G916" s="42">
        <v>105125535</v>
      </c>
      <c r="H916" s="42">
        <v>95896698</v>
      </c>
      <c r="I916" s="43">
        <v>-8.7800000000000003E-2</v>
      </c>
      <c r="J916" s="44">
        <v>0</v>
      </c>
      <c r="K916" s="44">
        <v>0</v>
      </c>
      <c r="L916" s="44">
        <v>0</v>
      </c>
      <c r="M916" s="43">
        <v>-8.7800000000000003E-2</v>
      </c>
      <c r="N916" s="42">
        <v>0</v>
      </c>
      <c r="O916" s="42">
        <v>0</v>
      </c>
      <c r="P916" s="42">
        <v>94841259</v>
      </c>
      <c r="Q916" s="43">
        <v>0.621</v>
      </c>
      <c r="R916" s="43">
        <v>0.621</v>
      </c>
      <c r="S916" s="43">
        <v>0.63219999999999998</v>
      </c>
      <c r="T916" s="43">
        <v>0.56889999999999996</v>
      </c>
      <c r="U916" s="43">
        <v>0.621</v>
      </c>
    </row>
    <row r="917" spans="1:21" ht="14.1" customHeight="1" x14ac:dyDescent="0.2">
      <c r="A917" s="40">
        <v>229906</v>
      </c>
      <c r="B917" s="40" t="s">
        <v>915</v>
      </c>
      <c r="C917" s="40" t="s">
        <v>1019</v>
      </c>
      <c r="D917" s="41">
        <v>45868.554328999999</v>
      </c>
      <c r="E917" s="42">
        <v>0</v>
      </c>
      <c r="F917" s="42">
        <v>99528575</v>
      </c>
      <c r="G917" s="42">
        <v>109851258</v>
      </c>
      <c r="H917" s="42">
        <v>108152000</v>
      </c>
      <c r="I917" s="43">
        <v>-1.55E-2</v>
      </c>
      <c r="J917" s="44">
        <v>0</v>
      </c>
      <c r="K917" s="44">
        <v>0</v>
      </c>
      <c r="L917" s="44">
        <v>0</v>
      </c>
      <c r="M917" s="43">
        <v>-1.55E-2</v>
      </c>
      <c r="N917" s="42">
        <v>0</v>
      </c>
      <c r="O917" s="42">
        <v>0</v>
      </c>
      <c r="P917" s="42">
        <v>97988996</v>
      </c>
      <c r="Q917" s="43">
        <v>0.6169</v>
      </c>
      <c r="R917" s="43">
        <v>0.6169</v>
      </c>
      <c r="S917" s="43">
        <v>0.63219999999999998</v>
      </c>
      <c r="T917" s="43">
        <v>0.56889999999999996</v>
      </c>
      <c r="U917" s="43">
        <v>0.6169</v>
      </c>
    </row>
    <row r="918" spans="1:21" ht="14.1" customHeight="1" x14ac:dyDescent="0.2">
      <c r="A918" s="40">
        <v>230901</v>
      </c>
      <c r="B918" s="40" t="s">
        <v>774</v>
      </c>
      <c r="C918" s="40" t="s">
        <v>1019</v>
      </c>
      <c r="D918" s="41">
        <v>45870.340289</v>
      </c>
      <c r="E918" s="42">
        <v>0</v>
      </c>
      <c r="F918" s="42">
        <v>339445942</v>
      </c>
      <c r="G918" s="42">
        <v>359022454</v>
      </c>
      <c r="H918" s="42">
        <v>326921627</v>
      </c>
      <c r="I918" s="43">
        <v>-8.9399999999999993E-2</v>
      </c>
      <c r="J918" s="44">
        <v>0</v>
      </c>
      <c r="K918" s="44">
        <v>0</v>
      </c>
      <c r="L918" s="44">
        <v>0</v>
      </c>
      <c r="M918" s="43">
        <v>-8.9399999999999993E-2</v>
      </c>
      <c r="N918" s="42">
        <v>0</v>
      </c>
      <c r="O918" s="42">
        <v>0</v>
      </c>
      <c r="P918" s="42">
        <v>309095485</v>
      </c>
      <c r="Q918" s="43">
        <v>0.6169</v>
      </c>
      <c r="R918" s="43">
        <v>0.6169</v>
      </c>
      <c r="S918" s="43">
        <v>0.63219999999999998</v>
      </c>
      <c r="T918" s="43">
        <v>0.56889999999999996</v>
      </c>
      <c r="U918" s="43">
        <v>0.6169</v>
      </c>
    </row>
    <row r="919" spans="1:21" ht="14.1" customHeight="1" x14ac:dyDescent="0.2">
      <c r="A919" s="40">
        <v>230902</v>
      </c>
      <c r="B919" s="40" t="s">
        <v>916</v>
      </c>
      <c r="C919" s="40" t="s">
        <v>1019</v>
      </c>
      <c r="D919" s="41">
        <v>45867.802395999999</v>
      </c>
      <c r="E919" s="42">
        <v>0</v>
      </c>
      <c r="F919" s="42">
        <v>1274859469</v>
      </c>
      <c r="G919" s="42">
        <v>1360299607</v>
      </c>
      <c r="H919" s="42">
        <v>1268845293</v>
      </c>
      <c r="I919" s="43">
        <v>-6.7199999999999996E-2</v>
      </c>
      <c r="J919" s="44">
        <v>0</v>
      </c>
      <c r="K919" s="44">
        <v>0</v>
      </c>
      <c r="L919" s="44">
        <v>0</v>
      </c>
      <c r="M919" s="43">
        <v>-6.7199999999999996E-2</v>
      </c>
      <c r="N919" s="42">
        <v>0</v>
      </c>
      <c r="O919" s="42">
        <v>0</v>
      </c>
      <c r="P919" s="42">
        <v>1189149382</v>
      </c>
      <c r="Q919" s="43">
        <v>0.6169</v>
      </c>
      <c r="R919" s="43">
        <v>0.6169</v>
      </c>
      <c r="S919" s="43">
        <v>0.63219999999999998</v>
      </c>
      <c r="T919" s="43">
        <v>0.56889999999999996</v>
      </c>
      <c r="U919" s="43">
        <v>0.6169</v>
      </c>
    </row>
    <row r="920" spans="1:21" ht="14.1" customHeight="1" x14ac:dyDescent="0.2">
      <c r="A920" s="40">
        <v>230903</v>
      </c>
      <c r="B920" s="40" t="s">
        <v>917</v>
      </c>
      <c r="C920" s="40" t="s">
        <v>1019</v>
      </c>
      <c r="D920" s="41">
        <v>45868.758044000002</v>
      </c>
      <c r="E920" s="42">
        <v>0</v>
      </c>
      <c r="F920" s="42">
        <v>223560050</v>
      </c>
      <c r="G920" s="42">
        <v>236146259</v>
      </c>
      <c r="H920" s="42">
        <v>228235051</v>
      </c>
      <c r="I920" s="43">
        <v>-3.3500000000000002E-2</v>
      </c>
      <c r="J920" s="44">
        <v>0</v>
      </c>
      <c r="K920" s="44">
        <v>0</v>
      </c>
      <c r="L920" s="44">
        <v>0</v>
      </c>
      <c r="M920" s="43">
        <v>-3.3500000000000002E-2</v>
      </c>
      <c r="N920" s="42">
        <v>0</v>
      </c>
      <c r="O920" s="42">
        <v>0</v>
      </c>
      <c r="P920" s="42">
        <v>216070496</v>
      </c>
      <c r="Q920" s="43">
        <v>0.62619999999999998</v>
      </c>
      <c r="R920" s="43">
        <v>0.62619999999999998</v>
      </c>
      <c r="S920" s="43">
        <v>0.63219999999999998</v>
      </c>
      <c r="T920" s="43">
        <v>0.56889999999999996</v>
      </c>
      <c r="U920" s="43">
        <v>0.62619999999999998</v>
      </c>
    </row>
    <row r="921" spans="1:21" ht="14.1" customHeight="1" x14ac:dyDescent="0.2">
      <c r="A921" s="40">
        <v>230904</v>
      </c>
      <c r="B921" s="40" t="s">
        <v>918</v>
      </c>
      <c r="C921" s="40" t="s">
        <v>1019</v>
      </c>
      <c r="D921" s="41">
        <v>45868.806400000001</v>
      </c>
      <c r="E921" s="42">
        <v>0</v>
      </c>
      <c r="F921" s="42">
        <v>144229964</v>
      </c>
      <c r="G921" s="42">
        <v>153161895</v>
      </c>
      <c r="H921" s="42">
        <v>131238548</v>
      </c>
      <c r="I921" s="43">
        <v>-0.1431</v>
      </c>
      <c r="J921" s="44">
        <v>0</v>
      </c>
      <c r="K921" s="44">
        <v>0</v>
      </c>
      <c r="L921" s="44">
        <v>0</v>
      </c>
      <c r="M921" s="43">
        <v>-0.1431</v>
      </c>
      <c r="N921" s="42">
        <v>0</v>
      </c>
      <c r="O921" s="42">
        <v>0</v>
      </c>
      <c r="P921" s="42">
        <v>123585119</v>
      </c>
      <c r="Q921" s="43">
        <v>0.6169</v>
      </c>
      <c r="R921" s="43">
        <v>0.6169</v>
      </c>
      <c r="S921" s="43">
        <v>0.63219999999999998</v>
      </c>
      <c r="T921" s="43">
        <v>0.56889999999999996</v>
      </c>
      <c r="U921" s="43">
        <v>0.6169</v>
      </c>
    </row>
    <row r="922" spans="1:21" ht="14.1" customHeight="1" x14ac:dyDescent="0.2">
      <c r="A922" s="40">
        <v>230905</v>
      </c>
      <c r="B922" s="40" t="s">
        <v>919</v>
      </c>
      <c r="C922" s="40" t="s">
        <v>1019</v>
      </c>
      <c r="D922" s="41">
        <v>45868.801874999997</v>
      </c>
      <c r="E922" s="42">
        <v>0</v>
      </c>
      <c r="F922" s="42">
        <v>536363545</v>
      </c>
      <c r="G922" s="42">
        <v>657330343</v>
      </c>
      <c r="H922" s="42">
        <v>580010302</v>
      </c>
      <c r="I922" s="43">
        <v>-0.1176</v>
      </c>
      <c r="J922" s="44">
        <v>0</v>
      </c>
      <c r="K922" s="44">
        <v>0</v>
      </c>
      <c r="L922" s="44">
        <v>0</v>
      </c>
      <c r="M922" s="43">
        <v>-0.1176</v>
      </c>
      <c r="N922" s="42">
        <v>0</v>
      </c>
      <c r="O922" s="42">
        <v>0</v>
      </c>
      <c r="P922" s="42">
        <v>473272511</v>
      </c>
      <c r="Q922" s="43">
        <v>0.6169</v>
      </c>
      <c r="R922" s="43">
        <v>0.6169</v>
      </c>
      <c r="S922" s="43">
        <v>0.63219999999999998</v>
      </c>
      <c r="T922" s="43">
        <v>0.56889999999999996</v>
      </c>
      <c r="U922" s="43">
        <v>0.6169</v>
      </c>
    </row>
    <row r="923" spans="1:21" ht="14.1" customHeight="1" x14ac:dyDescent="0.2">
      <c r="A923" s="40">
        <v>230906</v>
      </c>
      <c r="B923" s="40" t="s">
        <v>920</v>
      </c>
      <c r="C923" s="40" t="s">
        <v>1019</v>
      </c>
      <c r="D923" s="41">
        <v>45867.801851999997</v>
      </c>
      <c r="E923" s="42">
        <v>0</v>
      </c>
      <c r="F923" s="42">
        <v>342141998</v>
      </c>
      <c r="G923" s="42">
        <v>370561624</v>
      </c>
      <c r="H923" s="42">
        <v>352801331</v>
      </c>
      <c r="I923" s="43">
        <v>-4.7899999999999998E-2</v>
      </c>
      <c r="J923" s="44">
        <v>0</v>
      </c>
      <c r="K923" s="44">
        <v>0</v>
      </c>
      <c r="L923" s="44">
        <v>0</v>
      </c>
      <c r="M923" s="43">
        <v>-4.7899999999999998E-2</v>
      </c>
      <c r="N923" s="42">
        <v>0</v>
      </c>
      <c r="O923" s="42">
        <v>0</v>
      </c>
      <c r="P923" s="42">
        <v>325743802</v>
      </c>
      <c r="Q923" s="43">
        <v>0.6169</v>
      </c>
      <c r="R923" s="43">
        <v>0.6169</v>
      </c>
      <c r="S923" s="43">
        <v>0.63219999999999998</v>
      </c>
      <c r="T923" s="43">
        <v>0.56889999999999996</v>
      </c>
      <c r="U923" s="43">
        <v>0.6169</v>
      </c>
    </row>
    <row r="924" spans="1:21" ht="14.1" customHeight="1" x14ac:dyDescent="0.2">
      <c r="A924" s="40">
        <v>230908</v>
      </c>
      <c r="B924" s="40" t="s">
        <v>921</v>
      </c>
      <c r="C924" s="40" t="s">
        <v>1019</v>
      </c>
      <c r="D924" s="41">
        <v>45866.729617999998</v>
      </c>
      <c r="E924" s="42">
        <v>0</v>
      </c>
      <c r="F924" s="42">
        <v>198319287</v>
      </c>
      <c r="G924" s="42">
        <v>209067264</v>
      </c>
      <c r="H924" s="42">
        <v>197731302</v>
      </c>
      <c r="I924" s="43">
        <v>-5.4199999999999998E-2</v>
      </c>
      <c r="J924" s="44">
        <v>0</v>
      </c>
      <c r="K924" s="44">
        <v>0</v>
      </c>
      <c r="L924" s="44">
        <v>0</v>
      </c>
      <c r="M924" s="43">
        <v>-5.4199999999999998E-2</v>
      </c>
      <c r="N924" s="42">
        <v>0</v>
      </c>
      <c r="O924" s="42">
        <v>0</v>
      </c>
      <c r="P924" s="42">
        <v>187566098</v>
      </c>
      <c r="Q924" s="43">
        <v>0.6169</v>
      </c>
      <c r="R924" s="43">
        <v>0.6169</v>
      </c>
      <c r="S924" s="43">
        <v>0.63219999999999998</v>
      </c>
      <c r="T924" s="43">
        <v>0.56889999999999996</v>
      </c>
      <c r="U924" s="43">
        <v>0.6169</v>
      </c>
    </row>
    <row r="925" spans="1:21" ht="14.1" customHeight="1" x14ac:dyDescent="0.2">
      <c r="A925" s="40">
        <v>231901</v>
      </c>
      <c r="B925" s="40" t="s">
        <v>922</v>
      </c>
      <c r="C925" s="40" t="s">
        <v>1019</v>
      </c>
      <c r="D925" s="41">
        <v>45866.710069000001</v>
      </c>
      <c r="E925" s="42">
        <v>3737080</v>
      </c>
      <c r="F925" s="42">
        <v>1298838142</v>
      </c>
      <c r="G925" s="42">
        <v>1298303184</v>
      </c>
      <c r="H925" s="42">
        <v>1197671371</v>
      </c>
      <c r="I925" s="43">
        <v>-7.7499999999999999E-2</v>
      </c>
      <c r="J925" s="44">
        <v>0</v>
      </c>
      <c r="K925" s="44">
        <v>0</v>
      </c>
      <c r="L925" s="44">
        <v>0</v>
      </c>
      <c r="M925" s="43">
        <v>-7.7499999999999999E-2</v>
      </c>
      <c r="N925" s="42">
        <v>1904106</v>
      </c>
      <c r="O925" s="42">
        <v>-1832974</v>
      </c>
      <c r="P925" s="42">
        <v>1196621552</v>
      </c>
      <c r="Q925" s="43">
        <v>0.63980000000000004</v>
      </c>
      <c r="R925" s="43">
        <v>0.63980000000000004</v>
      </c>
      <c r="S925" s="43">
        <v>0.63219999999999998</v>
      </c>
      <c r="T925" s="43">
        <v>0.56889999999999996</v>
      </c>
      <c r="U925" s="43">
        <v>0.63219999999999998</v>
      </c>
    </row>
    <row r="926" spans="1:21" ht="14.1" customHeight="1" x14ac:dyDescent="0.2">
      <c r="A926" s="40">
        <v>231902</v>
      </c>
      <c r="B926" s="40" t="s">
        <v>923</v>
      </c>
      <c r="C926" s="40" t="s">
        <v>1019</v>
      </c>
      <c r="D926" s="41">
        <v>45861.746134000001</v>
      </c>
      <c r="E926" s="42">
        <v>0</v>
      </c>
      <c r="F926" s="42">
        <v>13944387965</v>
      </c>
      <c r="G926" s="42">
        <v>13945397009</v>
      </c>
      <c r="H926" s="42">
        <v>13494410517</v>
      </c>
      <c r="I926" s="43">
        <v>-3.2300000000000002E-2</v>
      </c>
      <c r="J926" s="44">
        <v>0</v>
      </c>
      <c r="K926" s="44">
        <v>0</v>
      </c>
      <c r="L926" s="44">
        <v>0</v>
      </c>
      <c r="M926" s="43">
        <v>-3.2300000000000002E-2</v>
      </c>
      <c r="N926" s="42">
        <v>0</v>
      </c>
      <c r="O926" s="42">
        <v>0</v>
      </c>
      <c r="P926" s="42">
        <v>13493434105</v>
      </c>
      <c r="Q926" s="43">
        <v>0.61919999999999997</v>
      </c>
      <c r="R926" s="43">
        <v>0.61919999999999997</v>
      </c>
      <c r="S926" s="43">
        <v>0.63219999999999998</v>
      </c>
      <c r="T926" s="43">
        <v>0.56889999999999996</v>
      </c>
      <c r="U926" s="43">
        <v>0.61919999999999997</v>
      </c>
    </row>
    <row r="927" spans="1:21" ht="14.1" customHeight="1" x14ac:dyDescent="0.2">
      <c r="A927" s="40">
        <v>232901</v>
      </c>
      <c r="B927" s="40" t="s">
        <v>924</v>
      </c>
      <c r="C927" s="40" t="s">
        <v>1019</v>
      </c>
      <c r="D927" s="41">
        <v>45869.794537000002</v>
      </c>
      <c r="E927" s="42">
        <v>0</v>
      </c>
      <c r="F927" s="42">
        <v>308041765</v>
      </c>
      <c r="G927" s="42">
        <v>310793382</v>
      </c>
      <c r="H927" s="42">
        <v>325770934</v>
      </c>
      <c r="I927" s="43">
        <v>4.82E-2</v>
      </c>
      <c r="J927" s="44">
        <v>896810</v>
      </c>
      <c r="K927" s="44">
        <v>0</v>
      </c>
      <c r="L927" s="44">
        <v>896810</v>
      </c>
      <c r="M927" s="43">
        <v>4.5199999999999997E-2</v>
      </c>
      <c r="N927" s="42">
        <v>0</v>
      </c>
      <c r="O927" s="42">
        <v>0</v>
      </c>
      <c r="P927" s="42">
        <v>322886713</v>
      </c>
      <c r="Q927" s="43">
        <v>0.6169</v>
      </c>
      <c r="R927" s="43">
        <v>0.60499999999999998</v>
      </c>
      <c r="S927" s="43">
        <v>0.63219999999999998</v>
      </c>
      <c r="T927" s="43">
        <v>0.56889999999999996</v>
      </c>
      <c r="U927" s="43">
        <v>0.60499999999999998</v>
      </c>
    </row>
    <row r="928" spans="1:21" ht="14.1" customHeight="1" x14ac:dyDescent="0.2">
      <c r="A928" s="40">
        <v>232902</v>
      </c>
      <c r="B928" s="40" t="s">
        <v>925</v>
      </c>
      <c r="C928" s="40" t="s">
        <v>1019</v>
      </c>
      <c r="D928" s="41">
        <v>45870.515786999997</v>
      </c>
      <c r="E928" s="42">
        <v>0</v>
      </c>
      <c r="F928" s="42">
        <v>647318877</v>
      </c>
      <c r="G928" s="42">
        <v>671517199</v>
      </c>
      <c r="H928" s="42">
        <v>680357841</v>
      </c>
      <c r="I928" s="43">
        <v>1.32E-2</v>
      </c>
      <c r="J928" s="44">
        <v>0</v>
      </c>
      <c r="K928" s="44">
        <v>0</v>
      </c>
      <c r="L928" s="44">
        <v>0</v>
      </c>
      <c r="M928" s="43">
        <v>1.32E-2</v>
      </c>
      <c r="N928" s="42">
        <v>0</v>
      </c>
      <c r="O928" s="42">
        <v>0</v>
      </c>
      <c r="P928" s="42">
        <v>655840944</v>
      </c>
      <c r="Q928" s="43">
        <v>0.6169</v>
      </c>
      <c r="R928" s="43">
        <v>0.6169</v>
      </c>
      <c r="S928" s="43">
        <v>0.63219999999999998</v>
      </c>
      <c r="T928" s="43">
        <v>0.56889999999999996</v>
      </c>
      <c r="U928" s="43">
        <v>0.6169</v>
      </c>
    </row>
    <row r="929" spans="1:21" ht="14.1" customHeight="1" x14ac:dyDescent="0.2">
      <c r="A929" s="40">
        <v>232903</v>
      </c>
      <c r="B929" s="40" t="s">
        <v>926</v>
      </c>
      <c r="C929" s="40" t="s">
        <v>1019</v>
      </c>
      <c r="D929" s="41">
        <v>45870.541632</v>
      </c>
      <c r="E929" s="42">
        <v>0</v>
      </c>
      <c r="F929" s="42">
        <v>1677192447</v>
      </c>
      <c r="G929" s="42">
        <v>1745109959</v>
      </c>
      <c r="H929" s="42">
        <v>1605558996</v>
      </c>
      <c r="I929" s="43">
        <v>-0.08</v>
      </c>
      <c r="J929" s="44">
        <v>15193205</v>
      </c>
      <c r="K929" s="44">
        <v>0</v>
      </c>
      <c r="L929" s="44">
        <v>15193205</v>
      </c>
      <c r="M929" s="43">
        <v>-8.7900000000000006E-2</v>
      </c>
      <c r="N929" s="42">
        <v>0</v>
      </c>
      <c r="O929" s="42">
        <v>0</v>
      </c>
      <c r="P929" s="42">
        <v>1543072634</v>
      </c>
      <c r="Q929" s="43">
        <v>0.6169</v>
      </c>
      <c r="R929" s="43">
        <v>0.6169</v>
      </c>
      <c r="S929" s="43">
        <v>0.63219999999999998</v>
      </c>
      <c r="T929" s="43">
        <v>0.56889999999999996</v>
      </c>
      <c r="U929" s="43">
        <v>0.6169</v>
      </c>
    </row>
    <row r="930" spans="1:21" ht="14.1" customHeight="1" x14ac:dyDescent="0.2">
      <c r="A930" s="40">
        <v>232904</v>
      </c>
      <c r="B930" s="40" t="s">
        <v>927</v>
      </c>
      <c r="C930" s="40" t="s">
        <v>1019</v>
      </c>
      <c r="D930" s="41">
        <v>45869.811019000001</v>
      </c>
      <c r="E930" s="42">
        <v>0</v>
      </c>
      <c r="F930" s="42">
        <v>379456251</v>
      </c>
      <c r="G930" s="42">
        <v>394485077</v>
      </c>
      <c r="H930" s="42">
        <v>396497100</v>
      </c>
      <c r="I930" s="43">
        <v>5.1000000000000004E-3</v>
      </c>
      <c r="J930" s="44">
        <v>0</v>
      </c>
      <c r="K930" s="44">
        <v>0</v>
      </c>
      <c r="L930" s="44">
        <v>0</v>
      </c>
      <c r="M930" s="43">
        <v>5.1000000000000004E-3</v>
      </c>
      <c r="N930" s="42">
        <v>0</v>
      </c>
      <c r="O930" s="42">
        <v>0</v>
      </c>
      <c r="P930" s="42">
        <v>381391621</v>
      </c>
      <c r="Q930" s="43">
        <v>0.6169</v>
      </c>
      <c r="R930" s="43">
        <v>0.6169</v>
      </c>
      <c r="S930" s="43">
        <v>0.63219999999999998</v>
      </c>
      <c r="T930" s="43">
        <v>0.56889999999999996</v>
      </c>
      <c r="U930" s="43">
        <v>0.6169</v>
      </c>
    </row>
    <row r="931" spans="1:21" ht="14.1" customHeight="1" x14ac:dyDescent="0.2">
      <c r="A931" s="40">
        <v>233901</v>
      </c>
      <c r="B931" s="40" t="s">
        <v>928</v>
      </c>
      <c r="C931" s="40" t="s">
        <v>1019</v>
      </c>
      <c r="D931" s="41">
        <v>45869.758610999997</v>
      </c>
      <c r="E931" s="42">
        <v>288919214</v>
      </c>
      <c r="F931" s="42">
        <v>2926752195</v>
      </c>
      <c r="G931" s="42">
        <v>2839469277</v>
      </c>
      <c r="H931" s="42">
        <v>2719579455</v>
      </c>
      <c r="I931" s="43">
        <v>-4.2200000000000001E-2</v>
      </c>
      <c r="J931" s="44">
        <v>0</v>
      </c>
      <c r="K931" s="44">
        <v>0</v>
      </c>
      <c r="L931" s="44">
        <v>0</v>
      </c>
      <c r="M931" s="43">
        <v>-4.2200000000000001E-2</v>
      </c>
      <c r="N931" s="42">
        <v>240505022</v>
      </c>
      <c r="O931" s="42">
        <v>-48414192</v>
      </c>
      <c r="P931" s="42">
        <v>2766961793</v>
      </c>
      <c r="Q931" s="43">
        <v>0.6169</v>
      </c>
      <c r="R931" s="43">
        <v>0.6169</v>
      </c>
      <c r="S931" s="43">
        <v>0.63219999999999998</v>
      </c>
      <c r="T931" s="43">
        <v>0.56889999999999996</v>
      </c>
      <c r="U931" s="43">
        <v>0.6169</v>
      </c>
    </row>
    <row r="932" spans="1:21" ht="14.1" customHeight="1" x14ac:dyDescent="0.2">
      <c r="A932" s="40">
        <v>233903</v>
      </c>
      <c r="B932" s="40" t="s">
        <v>929</v>
      </c>
      <c r="C932" s="40" t="s">
        <v>1019</v>
      </c>
      <c r="D932" s="41">
        <v>45869.684825999997</v>
      </c>
      <c r="E932" s="42">
        <v>809856</v>
      </c>
      <c r="F932" s="42">
        <v>489350271</v>
      </c>
      <c r="G932" s="42">
        <v>487682142</v>
      </c>
      <c r="H932" s="42">
        <v>487640120</v>
      </c>
      <c r="I932" s="43">
        <v>-1E-4</v>
      </c>
      <c r="J932" s="44">
        <v>0</v>
      </c>
      <c r="K932" s="44">
        <v>0</v>
      </c>
      <c r="L932" s="44">
        <v>0</v>
      </c>
      <c r="M932" s="43">
        <v>-1E-4</v>
      </c>
      <c r="N932" s="42">
        <v>683622</v>
      </c>
      <c r="O932" s="42">
        <v>-126234</v>
      </c>
      <c r="P932" s="42">
        <v>489181941</v>
      </c>
      <c r="Q932" s="43">
        <v>0.61919999999999997</v>
      </c>
      <c r="R932" s="43">
        <v>0.61919999999999997</v>
      </c>
      <c r="S932" s="43">
        <v>0.63219999999999998</v>
      </c>
      <c r="T932" s="43">
        <v>0.56889999999999996</v>
      </c>
      <c r="U932" s="43">
        <v>0.61919999999999997</v>
      </c>
    </row>
    <row r="933" spans="1:21" ht="14.1" customHeight="1" x14ac:dyDescent="0.2">
      <c r="A933" s="40">
        <v>234902</v>
      </c>
      <c r="B933" s="40" t="s">
        <v>930</v>
      </c>
      <c r="C933" s="40" t="s">
        <v>1019</v>
      </c>
      <c r="D933" s="41">
        <v>45867.803669000001</v>
      </c>
      <c r="E933" s="42">
        <v>0</v>
      </c>
      <c r="F933" s="42">
        <v>1222720575</v>
      </c>
      <c r="G933" s="42">
        <v>1328023673</v>
      </c>
      <c r="H933" s="42">
        <v>1440880234</v>
      </c>
      <c r="I933" s="43">
        <v>8.5000000000000006E-2</v>
      </c>
      <c r="J933" s="44">
        <v>0</v>
      </c>
      <c r="K933" s="44">
        <v>0</v>
      </c>
      <c r="L933" s="44">
        <v>0</v>
      </c>
      <c r="M933" s="43">
        <v>8.5000000000000006E-2</v>
      </c>
      <c r="N933" s="42">
        <v>0</v>
      </c>
      <c r="O933" s="42">
        <v>0</v>
      </c>
      <c r="P933" s="42">
        <v>1326628391</v>
      </c>
      <c r="Q933" s="43">
        <v>0.6169</v>
      </c>
      <c r="R933" s="43">
        <v>0.5827</v>
      </c>
      <c r="S933" s="43">
        <v>0.63219999999999998</v>
      </c>
      <c r="T933" s="43">
        <v>0.56889999999999996</v>
      </c>
      <c r="U933" s="43">
        <v>0.5827</v>
      </c>
    </row>
    <row r="934" spans="1:21" ht="14.1" customHeight="1" x14ac:dyDescent="0.2">
      <c r="A934" s="40">
        <v>234904</v>
      </c>
      <c r="B934" s="40" t="s">
        <v>931</v>
      </c>
      <c r="C934" s="40" t="s">
        <v>1019</v>
      </c>
      <c r="D934" s="41">
        <v>45866.677071999999</v>
      </c>
      <c r="E934" s="42">
        <v>62835218</v>
      </c>
      <c r="F934" s="42">
        <v>479562902</v>
      </c>
      <c r="G934" s="42">
        <v>478679417</v>
      </c>
      <c r="H934" s="42">
        <v>440718599</v>
      </c>
      <c r="I934" s="43">
        <v>-7.9299999999999995E-2</v>
      </c>
      <c r="J934" s="44">
        <v>0</v>
      </c>
      <c r="K934" s="44">
        <v>0</v>
      </c>
      <c r="L934" s="44">
        <v>0</v>
      </c>
      <c r="M934" s="43">
        <v>-7.9299999999999995E-2</v>
      </c>
      <c r="N934" s="42">
        <v>47283289</v>
      </c>
      <c r="O934" s="42">
        <v>-15551929</v>
      </c>
      <c r="P934" s="42">
        <v>430963127</v>
      </c>
      <c r="Q934" s="43">
        <v>0.6169</v>
      </c>
      <c r="R934" s="43">
        <v>0.6169</v>
      </c>
      <c r="S934" s="43">
        <v>0.63219999999999998</v>
      </c>
      <c r="T934" s="43">
        <v>0.56889999999999996</v>
      </c>
      <c r="U934" s="43">
        <v>0.6169</v>
      </c>
    </row>
    <row r="935" spans="1:21" ht="14.1" customHeight="1" x14ac:dyDescent="0.2">
      <c r="A935" s="40">
        <v>234905</v>
      </c>
      <c r="B935" s="40" t="s">
        <v>932</v>
      </c>
      <c r="C935" s="40" t="s">
        <v>1019</v>
      </c>
      <c r="D935" s="41">
        <v>45869.765521000001</v>
      </c>
      <c r="E935" s="42">
        <v>0</v>
      </c>
      <c r="F935" s="42">
        <v>201382173</v>
      </c>
      <c r="G935" s="42">
        <v>223272021</v>
      </c>
      <c r="H935" s="42">
        <v>180110440</v>
      </c>
      <c r="I935" s="43">
        <v>-0.1933</v>
      </c>
      <c r="J935" s="44">
        <v>0</v>
      </c>
      <c r="K935" s="44">
        <v>0</v>
      </c>
      <c r="L935" s="44">
        <v>0</v>
      </c>
      <c r="M935" s="43">
        <v>-0.1933</v>
      </c>
      <c r="N935" s="42">
        <v>0</v>
      </c>
      <c r="O935" s="42">
        <v>0</v>
      </c>
      <c r="P935" s="42">
        <v>162452203</v>
      </c>
      <c r="Q935" s="43">
        <v>0.6169</v>
      </c>
      <c r="R935" s="43">
        <v>0.6169</v>
      </c>
      <c r="S935" s="43">
        <v>0.63219999999999998</v>
      </c>
      <c r="T935" s="43">
        <v>0.56889999999999996</v>
      </c>
      <c r="U935" s="43">
        <v>0.6169</v>
      </c>
    </row>
    <row r="936" spans="1:21" ht="14.1" customHeight="1" x14ac:dyDescent="0.2">
      <c r="A936" s="40">
        <v>234906</v>
      </c>
      <c r="B936" s="40" t="s">
        <v>933</v>
      </c>
      <c r="C936" s="40" t="s">
        <v>1019</v>
      </c>
      <c r="D936" s="41">
        <v>45869.764560000003</v>
      </c>
      <c r="E936" s="42">
        <v>175250178</v>
      </c>
      <c r="F936" s="42">
        <v>1166545515</v>
      </c>
      <c r="G936" s="42">
        <v>1168830065</v>
      </c>
      <c r="H936" s="42">
        <v>1189723119</v>
      </c>
      <c r="I936" s="43">
        <v>1.7899999999999999E-2</v>
      </c>
      <c r="J936" s="44">
        <v>0</v>
      </c>
      <c r="K936" s="44">
        <v>0</v>
      </c>
      <c r="L936" s="44">
        <v>0</v>
      </c>
      <c r="M936" s="43">
        <v>1.7899999999999999E-2</v>
      </c>
      <c r="N936" s="42">
        <v>166888301</v>
      </c>
      <c r="O936" s="42">
        <v>-8361877</v>
      </c>
      <c r="P936" s="42">
        <v>1175903226</v>
      </c>
      <c r="Q936" s="43">
        <v>0.6169</v>
      </c>
      <c r="R936" s="43">
        <v>0.6169</v>
      </c>
      <c r="S936" s="43">
        <v>0.63219999999999998</v>
      </c>
      <c r="T936" s="43">
        <v>0.56889999999999996</v>
      </c>
      <c r="U936" s="43">
        <v>0.6169</v>
      </c>
    </row>
    <row r="937" spans="1:21" ht="14.1" customHeight="1" x14ac:dyDescent="0.2">
      <c r="A937" s="40">
        <v>234907</v>
      </c>
      <c r="B937" s="40" t="s">
        <v>934</v>
      </c>
      <c r="C937" s="40" t="s">
        <v>1019</v>
      </c>
      <c r="D937" s="41">
        <v>45867.823518999998</v>
      </c>
      <c r="E937" s="42">
        <v>0</v>
      </c>
      <c r="F937" s="42">
        <v>1407365628</v>
      </c>
      <c r="G937" s="42">
        <v>1520652226</v>
      </c>
      <c r="H937" s="42">
        <v>1546431090</v>
      </c>
      <c r="I937" s="43">
        <v>1.7000000000000001E-2</v>
      </c>
      <c r="J937" s="44">
        <v>0</v>
      </c>
      <c r="K937" s="44">
        <v>0</v>
      </c>
      <c r="L937" s="44">
        <v>0</v>
      </c>
      <c r="M937" s="43">
        <v>1.7000000000000001E-2</v>
      </c>
      <c r="N937" s="42">
        <v>0</v>
      </c>
      <c r="O937" s="42">
        <v>0</v>
      </c>
      <c r="P937" s="42">
        <v>1431224000</v>
      </c>
      <c r="Q937" s="43">
        <v>0.6169</v>
      </c>
      <c r="R937" s="43">
        <v>0.6169</v>
      </c>
      <c r="S937" s="43">
        <v>0.63219999999999998</v>
      </c>
      <c r="T937" s="43">
        <v>0.56889999999999996</v>
      </c>
      <c r="U937" s="43">
        <v>0.6169</v>
      </c>
    </row>
    <row r="938" spans="1:21" ht="14.1" customHeight="1" x14ac:dyDescent="0.2">
      <c r="A938" s="40">
        <v>234909</v>
      </c>
      <c r="B938" s="40" t="s">
        <v>935</v>
      </c>
      <c r="C938" s="40" t="s">
        <v>1019</v>
      </c>
      <c r="D938" s="41">
        <v>45867.565799000004</v>
      </c>
      <c r="E938" s="42">
        <v>16157460</v>
      </c>
      <c r="F938" s="42">
        <v>94061901</v>
      </c>
      <c r="G938" s="42">
        <v>93063018</v>
      </c>
      <c r="H938" s="42">
        <v>93515133</v>
      </c>
      <c r="I938" s="43">
        <v>4.8999999999999998E-3</v>
      </c>
      <c r="J938" s="44">
        <v>0</v>
      </c>
      <c r="K938" s="44">
        <v>0</v>
      </c>
      <c r="L938" s="44">
        <v>0</v>
      </c>
      <c r="M938" s="43">
        <v>4.8999999999999998E-3</v>
      </c>
      <c r="N938" s="42">
        <v>13172613</v>
      </c>
      <c r="O938" s="42">
        <v>-2984847</v>
      </c>
      <c r="P938" s="42">
        <v>91455526</v>
      </c>
      <c r="Q938" s="43">
        <v>0.6169</v>
      </c>
      <c r="R938" s="43">
        <v>0.6169</v>
      </c>
      <c r="S938" s="43">
        <v>0.63219999999999998</v>
      </c>
      <c r="T938" s="43">
        <v>0.56889999999999996</v>
      </c>
      <c r="U938" s="43">
        <v>0.6169</v>
      </c>
    </row>
    <row r="939" spans="1:21" ht="14.1" customHeight="1" x14ac:dyDescent="0.2">
      <c r="A939" s="40">
        <v>235901</v>
      </c>
      <c r="B939" s="40" t="s">
        <v>936</v>
      </c>
      <c r="C939" s="40" t="s">
        <v>1019</v>
      </c>
      <c r="D939" s="41">
        <v>45867.801446999998</v>
      </c>
      <c r="E939" s="42">
        <v>0</v>
      </c>
      <c r="F939" s="42">
        <v>345518297</v>
      </c>
      <c r="G939" s="42">
        <v>354293344</v>
      </c>
      <c r="H939" s="42">
        <v>314616143</v>
      </c>
      <c r="I939" s="43">
        <v>-0.112</v>
      </c>
      <c r="J939" s="44">
        <v>0</v>
      </c>
      <c r="K939" s="44">
        <v>0</v>
      </c>
      <c r="L939" s="44">
        <v>0</v>
      </c>
      <c r="M939" s="43">
        <v>-0.112</v>
      </c>
      <c r="N939" s="42">
        <v>0</v>
      </c>
      <c r="O939" s="42">
        <v>0</v>
      </c>
      <c r="P939" s="42">
        <v>306823811</v>
      </c>
      <c r="Q939" s="43">
        <v>0.6169</v>
      </c>
      <c r="R939" s="43">
        <v>0.6169</v>
      </c>
      <c r="S939" s="43">
        <v>0.63219999999999998</v>
      </c>
      <c r="T939" s="43">
        <v>0.56889999999999996</v>
      </c>
      <c r="U939" s="43">
        <v>0.6169</v>
      </c>
    </row>
    <row r="940" spans="1:21" ht="14.1" customHeight="1" x14ac:dyDescent="0.2">
      <c r="A940" s="40">
        <v>235902</v>
      </c>
      <c r="B940" s="40" t="s">
        <v>937</v>
      </c>
      <c r="C940" s="40" t="s">
        <v>1019</v>
      </c>
      <c r="D940" s="41">
        <v>45867.829178</v>
      </c>
      <c r="E940" s="42">
        <v>0</v>
      </c>
      <c r="F940" s="42">
        <v>7978223651</v>
      </c>
      <c r="G940" s="42">
        <v>8476690456</v>
      </c>
      <c r="H940" s="42">
        <v>7764329534</v>
      </c>
      <c r="I940" s="43">
        <v>-8.4000000000000005E-2</v>
      </c>
      <c r="J940" s="44">
        <v>0</v>
      </c>
      <c r="K940" s="44">
        <v>0</v>
      </c>
      <c r="L940" s="44">
        <v>0</v>
      </c>
      <c r="M940" s="43">
        <v>-8.4000000000000005E-2</v>
      </c>
      <c r="N940" s="42">
        <v>0</v>
      </c>
      <c r="O940" s="42">
        <v>0</v>
      </c>
      <c r="P940" s="42">
        <v>7307752695</v>
      </c>
      <c r="Q940" s="43">
        <v>0.6169</v>
      </c>
      <c r="R940" s="43">
        <v>0.6169</v>
      </c>
      <c r="S940" s="43">
        <v>0.63219999999999998</v>
      </c>
      <c r="T940" s="43">
        <v>0.56889999999999996</v>
      </c>
      <c r="U940" s="43">
        <v>0.6169</v>
      </c>
    </row>
    <row r="941" spans="1:21" ht="14.1" customHeight="1" x14ac:dyDescent="0.2">
      <c r="A941" s="40">
        <v>235904</v>
      </c>
      <c r="B941" s="40" t="s">
        <v>938</v>
      </c>
      <c r="C941" s="40" t="s">
        <v>1019</v>
      </c>
      <c r="D941" s="41">
        <v>45867.811597</v>
      </c>
      <c r="E941" s="42">
        <v>0</v>
      </c>
      <c r="F941" s="42">
        <v>253833995</v>
      </c>
      <c r="G941" s="42">
        <v>273731371</v>
      </c>
      <c r="H941" s="42">
        <v>257634911</v>
      </c>
      <c r="I941" s="43">
        <v>-5.8799999999999998E-2</v>
      </c>
      <c r="J941" s="44">
        <v>0</v>
      </c>
      <c r="K941" s="44">
        <v>0</v>
      </c>
      <c r="L941" s="44">
        <v>0</v>
      </c>
      <c r="M941" s="43">
        <v>-5.8799999999999998E-2</v>
      </c>
      <c r="N941" s="42">
        <v>0</v>
      </c>
      <c r="O941" s="42">
        <v>0</v>
      </c>
      <c r="P941" s="42">
        <v>238907577</v>
      </c>
      <c r="Q941" s="43">
        <v>0.64810000000000001</v>
      </c>
      <c r="R941" s="43">
        <v>0.64810000000000001</v>
      </c>
      <c r="S941" s="43">
        <v>0.63219999999999998</v>
      </c>
      <c r="T941" s="43">
        <v>0.56889999999999996</v>
      </c>
      <c r="U941" s="43">
        <v>0.63219999999999998</v>
      </c>
    </row>
    <row r="942" spans="1:21" ht="14.1" customHeight="1" x14ac:dyDescent="0.2">
      <c r="A942" s="40">
        <v>236901</v>
      </c>
      <c r="B942" s="40" t="s">
        <v>939</v>
      </c>
      <c r="C942" s="40" t="s">
        <v>1019</v>
      </c>
      <c r="D942" s="41">
        <v>45870.379397999997</v>
      </c>
      <c r="E942" s="42">
        <v>0</v>
      </c>
      <c r="F942" s="42">
        <v>738448398</v>
      </c>
      <c r="G942" s="42">
        <v>788126588</v>
      </c>
      <c r="H942" s="42">
        <v>788744727</v>
      </c>
      <c r="I942" s="43">
        <v>8.0000000000000004E-4</v>
      </c>
      <c r="J942" s="44">
        <v>0</v>
      </c>
      <c r="K942" s="44">
        <v>0</v>
      </c>
      <c r="L942" s="44">
        <v>0</v>
      </c>
      <c r="M942" s="43">
        <v>8.0000000000000004E-4</v>
      </c>
      <c r="N942" s="42">
        <v>0</v>
      </c>
      <c r="O942" s="42">
        <v>0</v>
      </c>
      <c r="P942" s="42">
        <v>739027574</v>
      </c>
      <c r="Q942" s="43">
        <v>0.6169</v>
      </c>
      <c r="R942" s="43">
        <v>0.6169</v>
      </c>
      <c r="S942" s="43">
        <v>0.63219999999999998</v>
      </c>
      <c r="T942" s="43">
        <v>0.56889999999999996</v>
      </c>
      <c r="U942" s="43">
        <v>0.6169</v>
      </c>
    </row>
    <row r="943" spans="1:21" ht="14.1" customHeight="1" x14ac:dyDescent="0.2">
      <c r="A943" s="40">
        <v>236902</v>
      </c>
      <c r="B943" s="40" t="s">
        <v>940</v>
      </c>
      <c r="C943" s="40" t="s">
        <v>1019</v>
      </c>
      <c r="D943" s="41">
        <v>45870.649271000002</v>
      </c>
      <c r="E943" s="42">
        <v>0</v>
      </c>
      <c r="F943" s="42">
        <v>4917224108</v>
      </c>
      <c r="G943" s="42">
        <v>5386105578</v>
      </c>
      <c r="H943" s="42">
        <v>5135847844</v>
      </c>
      <c r="I943" s="43">
        <v>-4.65E-2</v>
      </c>
      <c r="J943" s="44">
        <v>0</v>
      </c>
      <c r="K943" s="44">
        <v>0</v>
      </c>
      <c r="L943" s="44">
        <v>0</v>
      </c>
      <c r="M943" s="43">
        <v>-4.65E-2</v>
      </c>
      <c r="N943" s="42">
        <v>0</v>
      </c>
      <c r="O943" s="42">
        <v>0</v>
      </c>
      <c r="P943" s="42">
        <v>4688752285</v>
      </c>
      <c r="Q943" s="43">
        <v>0.6169</v>
      </c>
      <c r="R943" s="43">
        <v>0.6169</v>
      </c>
      <c r="S943" s="43">
        <v>0.63219999999999998</v>
      </c>
      <c r="T943" s="43">
        <v>0.56889999999999996</v>
      </c>
      <c r="U943" s="43">
        <v>0.6169</v>
      </c>
    </row>
    <row r="944" spans="1:21" ht="14.1" customHeight="1" x14ac:dyDescent="0.2">
      <c r="A944" s="40">
        <v>237902</v>
      </c>
      <c r="B944" s="40" t="s">
        <v>941</v>
      </c>
      <c r="C944" s="40" t="s">
        <v>1019</v>
      </c>
      <c r="D944" s="41">
        <v>45868.615671</v>
      </c>
      <c r="E944" s="42">
        <v>0</v>
      </c>
      <c r="F944" s="42">
        <v>1050791943</v>
      </c>
      <c r="G944" s="42">
        <v>1139161616</v>
      </c>
      <c r="H944" s="42">
        <v>1084049319</v>
      </c>
      <c r="I944" s="43">
        <v>-4.8399999999999999E-2</v>
      </c>
      <c r="J944" s="44">
        <v>0</v>
      </c>
      <c r="K944" s="44">
        <v>0</v>
      </c>
      <c r="L944" s="44">
        <v>0</v>
      </c>
      <c r="M944" s="43">
        <v>-4.8399999999999999E-2</v>
      </c>
      <c r="N944" s="42">
        <v>0</v>
      </c>
      <c r="O944" s="42">
        <v>0</v>
      </c>
      <c r="P944" s="42">
        <v>999954944</v>
      </c>
      <c r="Q944" s="43">
        <v>0.6169</v>
      </c>
      <c r="R944" s="43">
        <v>0.6169</v>
      </c>
      <c r="S944" s="43">
        <v>0.63219999999999998</v>
      </c>
      <c r="T944" s="43">
        <v>0.56889999999999996</v>
      </c>
      <c r="U944" s="43">
        <v>0.6169</v>
      </c>
    </row>
    <row r="945" spans="1:21" ht="14.1" customHeight="1" x14ac:dyDescent="0.2">
      <c r="A945" s="40">
        <v>237904</v>
      </c>
      <c r="B945" s="40" t="s">
        <v>942</v>
      </c>
      <c r="C945" s="40" t="s">
        <v>1019</v>
      </c>
      <c r="D945" s="41">
        <v>45869.801458000002</v>
      </c>
      <c r="E945" s="42">
        <v>0</v>
      </c>
      <c r="F945" s="42">
        <v>7761999795</v>
      </c>
      <c r="G945" s="42">
        <v>8230768880</v>
      </c>
      <c r="H945" s="42">
        <v>9088681621</v>
      </c>
      <c r="I945" s="43">
        <v>0.1042</v>
      </c>
      <c r="J945" s="44">
        <v>0</v>
      </c>
      <c r="K945" s="44">
        <v>0</v>
      </c>
      <c r="L945" s="44">
        <v>0</v>
      </c>
      <c r="M945" s="43">
        <v>0.1042</v>
      </c>
      <c r="N945" s="42">
        <v>0</v>
      </c>
      <c r="O945" s="42">
        <v>0</v>
      </c>
      <c r="P945" s="42">
        <v>8571051612</v>
      </c>
      <c r="Q945" s="43">
        <v>0.6169</v>
      </c>
      <c r="R945" s="43">
        <v>0.5726</v>
      </c>
      <c r="S945" s="43">
        <v>0.63219999999999998</v>
      </c>
      <c r="T945" s="43">
        <v>0.56889999999999996</v>
      </c>
      <c r="U945" s="43">
        <v>0.5726</v>
      </c>
    </row>
    <row r="946" spans="1:21" ht="14.1" customHeight="1" x14ac:dyDescent="0.2">
      <c r="A946" s="40">
        <v>237905</v>
      </c>
      <c r="B946" s="40" t="s">
        <v>943</v>
      </c>
      <c r="C946" s="40" t="s">
        <v>1019</v>
      </c>
      <c r="D946" s="41">
        <v>45866.717152999998</v>
      </c>
      <c r="E946" s="42">
        <v>9947911</v>
      </c>
      <c r="F946" s="42">
        <v>4035598173</v>
      </c>
      <c r="G946" s="42">
        <v>4182738230</v>
      </c>
      <c r="H946" s="42">
        <v>4617723184</v>
      </c>
      <c r="I946" s="43">
        <v>0.104</v>
      </c>
      <c r="J946" s="44">
        <v>0</v>
      </c>
      <c r="K946" s="44">
        <v>0</v>
      </c>
      <c r="L946" s="44">
        <v>0</v>
      </c>
      <c r="M946" s="43">
        <v>0.104</v>
      </c>
      <c r="N946" s="42">
        <v>9958767</v>
      </c>
      <c r="O946" s="42">
        <v>10856</v>
      </c>
      <c r="P946" s="42">
        <v>4454257579</v>
      </c>
      <c r="Q946" s="43">
        <v>0.6169</v>
      </c>
      <c r="R946" s="43">
        <v>0.57279999999999998</v>
      </c>
      <c r="S946" s="43">
        <v>0.63219999999999998</v>
      </c>
      <c r="T946" s="43">
        <v>0.56889999999999996</v>
      </c>
      <c r="U946" s="43">
        <v>0.57279999999999998</v>
      </c>
    </row>
    <row r="947" spans="1:21" ht="14.1" customHeight="1" x14ac:dyDescent="0.2">
      <c r="A947" s="40">
        <v>238902</v>
      </c>
      <c r="B947" s="40" t="s">
        <v>944</v>
      </c>
      <c r="C947" s="40" t="s">
        <v>1019</v>
      </c>
      <c r="D947" s="41">
        <v>45860.844154999999</v>
      </c>
      <c r="E947" s="42">
        <v>39176920</v>
      </c>
      <c r="F947" s="42">
        <v>4638396719</v>
      </c>
      <c r="G947" s="42">
        <v>4626501220</v>
      </c>
      <c r="H947" s="42">
        <v>4471789889</v>
      </c>
      <c r="I947" s="43">
        <v>-3.3399999999999999E-2</v>
      </c>
      <c r="J947" s="44">
        <v>0</v>
      </c>
      <c r="K947" s="44">
        <v>0</v>
      </c>
      <c r="L947" s="44">
        <v>0</v>
      </c>
      <c r="M947" s="43">
        <v>-3.3399999999999999E-2</v>
      </c>
      <c r="N947" s="42">
        <v>31163560</v>
      </c>
      <c r="O947" s="42">
        <v>-8013360</v>
      </c>
      <c r="P947" s="42">
        <v>4476584325</v>
      </c>
      <c r="Q947" s="43">
        <v>0.61919999999999997</v>
      </c>
      <c r="R947" s="43">
        <v>0.61919999999999997</v>
      </c>
      <c r="S947" s="43">
        <v>0.63219999999999998</v>
      </c>
      <c r="T947" s="43">
        <v>0.56889999999999996</v>
      </c>
      <c r="U947" s="43">
        <v>0.61919999999999997</v>
      </c>
    </row>
    <row r="948" spans="1:21" ht="14.1" customHeight="1" x14ac:dyDescent="0.2">
      <c r="A948" s="40">
        <v>238904</v>
      </c>
      <c r="B948" s="40" t="s">
        <v>945</v>
      </c>
      <c r="C948" s="40" t="s">
        <v>1019</v>
      </c>
      <c r="D948" s="41">
        <v>45868.614976999997</v>
      </c>
      <c r="E948" s="42">
        <v>464720</v>
      </c>
      <c r="F948" s="42">
        <v>208209110</v>
      </c>
      <c r="G948" s="42">
        <v>208070061</v>
      </c>
      <c r="H948" s="42">
        <v>214579146</v>
      </c>
      <c r="I948" s="43">
        <v>3.1300000000000001E-2</v>
      </c>
      <c r="J948" s="44">
        <v>0</v>
      </c>
      <c r="K948" s="44">
        <v>0</v>
      </c>
      <c r="L948" s="44">
        <v>0</v>
      </c>
      <c r="M948" s="43">
        <v>3.1300000000000001E-2</v>
      </c>
      <c r="N948" s="42">
        <v>245330</v>
      </c>
      <c r="O948" s="42">
        <v>-219390</v>
      </c>
      <c r="P948" s="42">
        <v>214488617</v>
      </c>
      <c r="Q948" s="43">
        <v>0.6169</v>
      </c>
      <c r="R948" s="43">
        <v>0.61380000000000001</v>
      </c>
      <c r="S948" s="43">
        <v>0.63219999999999998</v>
      </c>
      <c r="T948" s="43">
        <v>0.56889999999999996</v>
      </c>
      <c r="U948" s="43">
        <v>0.61380000000000001</v>
      </c>
    </row>
    <row r="949" spans="1:21" ht="14.1" customHeight="1" x14ac:dyDescent="0.2">
      <c r="A949" s="40">
        <v>239901</v>
      </c>
      <c r="B949" s="40" t="s">
        <v>946</v>
      </c>
      <c r="C949" s="40" t="s">
        <v>1019</v>
      </c>
      <c r="D949" s="41">
        <v>45866.638785000003</v>
      </c>
      <c r="E949" s="42">
        <v>0</v>
      </c>
      <c r="F949" s="42">
        <v>4556043765</v>
      </c>
      <c r="G949" s="42">
        <v>4829513301</v>
      </c>
      <c r="H949" s="42">
        <v>5018946828</v>
      </c>
      <c r="I949" s="43">
        <v>3.9199999999999999E-2</v>
      </c>
      <c r="J949" s="44">
        <v>0</v>
      </c>
      <c r="K949" s="44">
        <v>0</v>
      </c>
      <c r="L949" s="44">
        <v>0</v>
      </c>
      <c r="M949" s="43">
        <v>3.9199999999999999E-2</v>
      </c>
      <c r="N949" s="42">
        <v>0</v>
      </c>
      <c r="O949" s="42">
        <v>0</v>
      </c>
      <c r="P949" s="42">
        <v>4734750683</v>
      </c>
      <c r="Q949" s="43">
        <v>0.6169</v>
      </c>
      <c r="R949" s="43">
        <v>0.60840000000000005</v>
      </c>
      <c r="S949" s="43">
        <v>0.63219999999999998</v>
      </c>
      <c r="T949" s="43">
        <v>0.56889999999999996</v>
      </c>
      <c r="U949" s="43">
        <v>0.60840000000000005</v>
      </c>
    </row>
    <row r="950" spans="1:21" ht="14.1" customHeight="1" x14ac:dyDescent="0.2">
      <c r="A950" s="40">
        <v>239903</v>
      </c>
      <c r="B950" s="40" t="s">
        <v>947</v>
      </c>
      <c r="C950" s="40" t="s">
        <v>1019</v>
      </c>
      <c r="D950" s="41">
        <v>45868.560567</v>
      </c>
      <c r="E950" s="42">
        <v>0</v>
      </c>
      <c r="F950" s="42">
        <v>1344519809</v>
      </c>
      <c r="G950" s="42">
        <v>1301339687</v>
      </c>
      <c r="H950" s="42">
        <v>1590159879</v>
      </c>
      <c r="I950" s="43">
        <v>0.22189999999999999</v>
      </c>
      <c r="J950" s="44">
        <v>0</v>
      </c>
      <c r="K950" s="44">
        <v>0</v>
      </c>
      <c r="L950" s="44">
        <v>0</v>
      </c>
      <c r="M950" s="43">
        <v>0.22189999999999999</v>
      </c>
      <c r="N950" s="42">
        <v>0</v>
      </c>
      <c r="O950" s="42">
        <v>0</v>
      </c>
      <c r="P950" s="42">
        <v>1642923426</v>
      </c>
      <c r="Q950" s="43">
        <v>0.6855</v>
      </c>
      <c r="R950" s="43">
        <v>0.57499999999999996</v>
      </c>
      <c r="S950" s="43">
        <v>0.63219999999999998</v>
      </c>
      <c r="T950" s="43">
        <v>0.56889999999999996</v>
      </c>
      <c r="U950" s="43">
        <v>0.57499999999999996</v>
      </c>
    </row>
    <row r="951" spans="1:21" ht="14.1" customHeight="1" x14ac:dyDescent="0.2">
      <c r="A951" s="40">
        <v>240901</v>
      </c>
      <c r="B951" s="40" t="s">
        <v>948</v>
      </c>
      <c r="C951" s="40" t="s">
        <v>1019</v>
      </c>
      <c r="D951" s="41">
        <v>45870.697558</v>
      </c>
      <c r="E951" s="42">
        <v>78331442</v>
      </c>
      <c r="F951" s="42">
        <v>3064251508</v>
      </c>
      <c r="G951" s="42">
        <v>3055382995</v>
      </c>
      <c r="H951" s="42">
        <v>3010167987</v>
      </c>
      <c r="I951" s="43">
        <v>-1.4800000000000001E-2</v>
      </c>
      <c r="J951" s="44">
        <v>0</v>
      </c>
      <c r="K951" s="44">
        <v>0</v>
      </c>
      <c r="L951" s="44">
        <v>0</v>
      </c>
      <c r="M951" s="43">
        <v>-1.4800000000000001E-2</v>
      </c>
      <c r="N951" s="42">
        <v>42440135</v>
      </c>
      <c r="O951" s="42">
        <v>-35891307</v>
      </c>
      <c r="P951" s="42">
        <v>2984173138</v>
      </c>
      <c r="Q951" s="43">
        <v>0.6169</v>
      </c>
      <c r="R951" s="43">
        <v>0.6169</v>
      </c>
      <c r="S951" s="43">
        <v>0.63219999999999998</v>
      </c>
      <c r="T951" s="43">
        <v>0.56889999999999996</v>
      </c>
      <c r="U951" s="43">
        <v>0.6169</v>
      </c>
    </row>
    <row r="952" spans="1:21" ht="14.1" customHeight="1" x14ac:dyDescent="0.2">
      <c r="A952" s="40">
        <v>240903</v>
      </c>
      <c r="B952" s="40" t="s">
        <v>949</v>
      </c>
      <c r="C952" s="40" t="s">
        <v>1019</v>
      </c>
      <c r="D952" s="41">
        <v>45868.488946999998</v>
      </c>
      <c r="E952" s="42">
        <v>1148816674</v>
      </c>
      <c r="F952" s="42">
        <v>26248710258</v>
      </c>
      <c r="G952" s="42">
        <v>25768124812</v>
      </c>
      <c r="H952" s="42">
        <v>29674253070</v>
      </c>
      <c r="I952" s="43">
        <v>0.15160000000000001</v>
      </c>
      <c r="J952" s="44">
        <v>0</v>
      </c>
      <c r="K952" s="44">
        <v>0</v>
      </c>
      <c r="L952" s="44">
        <v>0</v>
      </c>
      <c r="M952" s="43">
        <v>0.15160000000000001</v>
      </c>
      <c r="N952" s="42">
        <v>1122373116</v>
      </c>
      <c r="O952" s="42">
        <v>-26443558</v>
      </c>
      <c r="P952" s="42">
        <v>30027099388</v>
      </c>
      <c r="Q952" s="43">
        <v>0.61919999999999997</v>
      </c>
      <c r="R952" s="43">
        <v>0.55479999999999996</v>
      </c>
      <c r="S952" s="43">
        <v>0.63219999999999998</v>
      </c>
      <c r="T952" s="43">
        <v>0.56889999999999996</v>
      </c>
      <c r="U952" s="43">
        <v>0.56889999999999996</v>
      </c>
    </row>
    <row r="953" spans="1:21" ht="14.1" customHeight="1" x14ac:dyDescent="0.2">
      <c r="A953" s="40">
        <v>240904</v>
      </c>
      <c r="B953" s="40" t="s">
        <v>950</v>
      </c>
      <c r="C953" s="40" t="s">
        <v>1019</v>
      </c>
      <c r="D953" s="41">
        <v>45889.470799000002</v>
      </c>
      <c r="E953" s="42">
        <v>2293960</v>
      </c>
      <c r="F953" s="42">
        <v>669114628</v>
      </c>
      <c r="G953" s="42">
        <v>669389302</v>
      </c>
      <c r="H953" s="42">
        <v>794089935</v>
      </c>
      <c r="I953" s="43">
        <v>0.18629999999999999</v>
      </c>
      <c r="J953" s="44">
        <v>0</v>
      </c>
      <c r="K953" s="44">
        <v>0</v>
      </c>
      <c r="L953" s="44">
        <v>0</v>
      </c>
      <c r="M953" s="43">
        <v>0.18629999999999999</v>
      </c>
      <c r="N953" s="42">
        <v>1704706</v>
      </c>
      <c r="O953" s="42">
        <v>-589254</v>
      </c>
      <c r="P953" s="42">
        <v>792747496</v>
      </c>
      <c r="Q953" s="43">
        <v>0.6855</v>
      </c>
      <c r="R953" s="43">
        <v>0.59299999999999997</v>
      </c>
      <c r="S953" s="43">
        <v>0.63219999999999998</v>
      </c>
      <c r="T953" s="43">
        <v>0.56889999999999996</v>
      </c>
      <c r="U953" s="43">
        <v>0.59299999999999997</v>
      </c>
    </row>
    <row r="954" spans="1:21" ht="14.1" customHeight="1" x14ac:dyDescent="0.2">
      <c r="A954" s="40">
        <v>241901</v>
      </c>
      <c r="B954" s="40" t="s">
        <v>951</v>
      </c>
      <c r="C954" s="40" t="s">
        <v>1019</v>
      </c>
      <c r="D954" s="41">
        <v>45866.674306000001</v>
      </c>
      <c r="E954" s="42">
        <v>0</v>
      </c>
      <c r="F954" s="42">
        <v>530228365</v>
      </c>
      <c r="G954" s="42">
        <v>533436716</v>
      </c>
      <c r="H954" s="42">
        <v>553260571</v>
      </c>
      <c r="I954" s="43">
        <v>3.7199999999999997E-2</v>
      </c>
      <c r="J954" s="44">
        <v>0</v>
      </c>
      <c r="K954" s="44">
        <v>0</v>
      </c>
      <c r="L954" s="44">
        <v>0</v>
      </c>
      <c r="M954" s="43">
        <v>3.7199999999999997E-2</v>
      </c>
      <c r="N954" s="42">
        <v>0</v>
      </c>
      <c r="O954" s="42">
        <v>0</v>
      </c>
      <c r="P954" s="42">
        <v>549932990</v>
      </c>
      <c r="Q954" s="43">
        <v>0.6169</v>
      </c>
      <c r="R954" s="43">
        <v>0.60960000000000003</v>
      </c>
      <c r="S954" s="43">
        <v>0.63219999999999998</v>
      </c>
      <c r="T954" s="43">
        <v>0.56889999999999996</v>
      </c>
      <c r="U954" s="43">
        <v>0.60960000000000003</v>
      </c>
    </row>
    <row r="955" spans="1:21" ht="14.1" customHeight="1" x14ac:dyDescent="0.2">
      <c r="A955" s="40">
        <v>241902</v>
      </c>
      <c r="B955" s="40" t="s">
        <v>952</v>
      </c>
      <c r="C955" s="40" t="s">
        <v>1019</v>
      </c>
      <c r="D955" s="41">
        <v>45870.340624999997</v>
      </c>
      <c r="E955" s="42">
        <v>0</v>
      </c>
      <c r="F955" s="42">
        <v>559045978</v>
      </c>
      <c r="G955" s="42">
        <v>627191738</v>
      </c>
      <c r="H955" s="42">
        <v>621237063</v>
      </c>
      <c r="I955" s="43">
        <v>-9.4999999999999998E-3</v>
      </c>
      <c r="J955" s="44">
        <v>0</v>
      </c>
      <c r="K955" s="44">
        <v>0</v>
      </c>
      <c r="L955" s="44">
        <v>0</v>
      </c>
      <c r="M955" s="43">
        <v>-9.4999999999999998E-3</v>
      </c>
      <c r="N955" s="42">
        <v>0</v>
      </c>
      <c r="O955" s="42">
        <v>0</v>
      </c>
      <c r="P955" s="42">
        <v>553738292</v>
      </c>
      <c r="Q955" s="43">
        <v>0.65639999999999998</v>
      </c>
      <c r="R955" s="43">
        <v>0.65639999999999998</v>
      </c>
      <c r="S955" s="43">
        <v>0.63219999999999998</v>
      </c>
      <c r="T955" s="43">
        <v>0.56889999999999996</v>
      </c>
      <c r="U955" s="43">
        <v>0.63219999999999998</v>
      </c>
    </row>
    <row r="956" spans="1:21" ht="14.1" customHeight="1" x14ac:dyDescent="0.2">
      <c r="A956" s="40">
        <v>241903</v>
      </c>
      <c r="B956" s="40" t="s">
        <v>953</v>
      </c>
      <c r="C956" s="40" t="s">
        <v>1019</v>
      </c>
      <c r="D956" s="41">
        <v>45866.715624999997</v>
      </c>
      <c r="E956" s="42">
        <v>0</v>
      </c>
      <c r="F956" s="42">
        <v>1888225732</v>
      </c>
      <c r="G956" s="42">
        <v>1811082290</v>
      </c>
      <c r="H956" s="42">
        <v>1876023806</v>
      </c>
      <c r="I956" s="43">
        <v>3.5900000000000001E-2</v>
      </c>
      <c r="J956" s="44">
        <v>0</v>
      </c>
      <c r="K956" s="44">
        <v>0</v>
      </c>
      <c r="L956" s="44">
        <v>0</v>
      </c>
      <c r="M956" s="43">
        <v>3.5900000000000001E-2</v>
      </c>
      <c r="N956" s="42">
        <v>0</v>
      </c>
      <c r="O956" s="42">
        <v>0</v>
      </c>
      <c r="P956" s="42">
        <v>1955933446</v>
      </c>
      <c r="Q956" s="43">
        <v>0.6169</v>
      </c>
      <c r="R956" s="43">
        <v>0.61040000000000005</v>
      </c>
      <c r="S956" s="43">
        <v>0.63219999999999998</v>
      </c>
      <c r="T956" s="43">
        <v>0.56889999999999996</v>
      </c>
      <c r="U956" s="43">
        <v>0.61040000000000005</v>
      </c>
    </row>
    <row r="957" spans="1:21" ht="14.1" customHeight="1" x14ac:dyDescent="0.2">
      <c r="A957" s="40">
        <v>241904</v>
      </c>
      <c r="B957" s="40" t="s">
        <v>954</v>
      </c>
      <c r="C957" s="40" t="s">
        <v>1019</v>
      </c>
      <c r="D957" s="41">
        <v>45866.725613000002</v>
      </c>
      <c r="E957" s="42">
        <v>0</v>
      </c>
      <c r="F957" s="42">
        <v>1630765473</v>
      </c>
      <c r="G957" s="42">
        <v>1592828520</v>
      </c>
      <c r="H957" s="42">
        <v>1576692031</v>
      </c>
      <c r="I957" s="43">
        <v>-1.01E-2</v>
      </c>
      <c r="J957" s="44">
        <v>0</v>
      </c>
      <c r="K957" s="44">
        <v>0</v>
      </c>
      <c r="L957" s="44">
        <v>0</v>
      </c>
      <c r="M957" s="43">
        <v>-1.01E-2</v>
      </c>
      <c r="N957" s="42">
        <v>0</v>
      </c>
      <c r="O957" s="42">
        <v>0</v>
      </c>
      <c r="P957" s="42">
        <v>1614244656</v>
      </c>
      <c r="Q957" s="43">
        <v>0.64059999999999995</v>
      </c>
      <c r="R957" s="43">
        <v>0.64059999999999995</v>
      </c>
      <c r="S957" s="43">
        <v>0.63219999999999998</v>
      </c>
      <c r="T957" s="43">
        <v>0.56889999999999996</v>
      </c>
      <c r="U957" s="43">
        <v>0.63219999999999998</v>
      </c>
    </row>
    <row r="958" spans="1:21" ht="14.1" customHeight="1" x14ac:dyDescent="0.2">
      <c r="A958" s="40">
        <v>241906</v>
      </c>
      <c r="B958" s="40" t="s">
        <v>955</v>
      </c>
      <c r="C958" s="40" t="s">
        <v>1019</v>
      </c>
      <c r="D958" s="41">
        <v>45869.795925999999</v>
      </c>
      <c r="E958" s="42">
        <v>0</v>
      </c>
      <c r="F958" s="42">
        <v>427984031</v>
      </c>
      <c r="G958" s="42">
        <v>428010407</v>
      </c>
      <c r="H958" s="42">
        <v>435802290</v>
      </c>
      <c r="I958" s="43">
        <v>1.8200000000000001E-2</v>
      </c>
      <c r="J958" s="44">
        <v>0</v>
      </c>
      <c r="K958" s="44">
        <v>0</v>
      </c>
      <c r="L958" s="44">
        <v>0</v>
      </c>
      <c r="M958" s="43">
        <v>1.8200000000000001E-2</v>
      </c>
      <c r="N958" s="42">
        <v>0</v>
      </c>
      <c r="O958" s="42">
        <v>0</v>
      </c>
      <c r="P958" s="42">
        <v>435775434</v>
      </c>
      <c r="Q958" s="43">
        <v>0.62909999999999999</v>
      </c>
      <c r="R958" s="43">
        <v>0.62909999999999999</v>
      </c>
      <c r="S958" s="43">
        <v>0.63219999999999998</v>
      </c>
      <c r="T958" s="43">
        <v>0.56889999999999996</v>
      </c>
      <c r="U958" s="43">
        <v>0.62909999999999999</v>
      </c>
    </row>
    <row r="959" spans="1:21" ht="14.1" customHeight="1" x14ac:dyDescent="0.2">
      <c r="A959" s="40">
        <v>242902</v>
      </c>
      <c r="B959" s="40" t="s">
        <v>956</v>
      </c>
      <c r="C959" s="40" t="s">
        <v>1019</v>
      </c>
      <c r="D959" s="41">
        <v>45869.809583000002</v>
      </c>
      <c r="E959" s="42">
        <v>0</v>
      </c>
      <c r="F959" s="42">
        <v>145630153</v>
      </c>
      <c r="G959" s="42">
        <v>148988291</v>
      </c>
      <c r="H959" s="42">
        <v>160882147</v>
      </c>
      <c r="I959" s="43">
        <v>7.9799999999999996E-2</v>
      </c>
      <c r="J959" s="44">
        <v>0</v>
      </c>
      <c r="K959" s="44">
        <v>0</v>
      </c>
      <c r="L959" s="44">
        <v>0</v>
      </c>
      <c r="M959" s="43">
        <v>7.9799999999999996E-2</v>
      </c>
      <c r="N959" s="42">
        <v>0</v>
      </c>
      <c r="O959" s="42">
        <v>0</v>
      </c>
      <c r="P959" s="42">
        <v>157255926</v>
      </c>
      <c r="Q959" s="43">
        <v>0.68520000000000003</v>
      </c>
      <c r="R959" s="43">
        <v>0.65039999999999998</v>
      </c>
      <c r="S959" s="43">
        <v>0.63219999999999998</v>
      </c>
      <c r="T959" s="43">
        <v>0.56889999999999996</v>
      </c>
      <c r="U959" s="43">
        <v>0.63219999999999998</v>
      </c>
    </row>
    <row r="960" spans="1:21" ht="14.1" customHeight="1" x14ac:dyDescent="0.2">
      <c r="A960" s="40">
        <v>242903</v>
      </c>
      <c r="B960" s="40" t="s">
        <v>957</v>
      </c>
      <c r="C960" s="40" t="s">
        <v>1019</v>
      </c>
      <c r="D960" s="41">
        <v>45866.725440000002</v>
      </c>
      <c r="E960" s="42">
        <v>0</v>
      </c>
      <c r="F960" s="42">
        <v>243118528</v>
      </c>
      <c r="G960" s="42">
        <v>248250258</v>
      </c>
      <c r="H960" s="42">
        <v>248533252</v>
      </c>
      <c r="I960" s="43">
        <v>1.1000000000000001E-3</v>
      </c>
      <c r="J960" s="44">
        <v>0</v>
      </c>
      <c r="K960" s="44">
        <v>0</v>
      </c>
      <c r="L960" s="44">
        <v>0</v>
      </c>
      <c r="M960" s="43">
        <v>1.1000000000000001E-3</v>
      </c>
      <c r="N960" s="42">
        <v>0</v>
      </c>
      <c r="O960" s="42">
        <v>0</v>
      </c>
      <c r="P960" s="42">
        <v>243395672</v>
      </c>
      <c r="Q960" s="43">
        <v>0.6855</v>
      </c>
      <c r="R960" s="43">
        <v>0.6855</v>
      </c>
      <c r="S960" s="43">
        <v>0.63219999999999998</v>
      </c>
      <c r="T960" s="43">
        <v>0.56889999999999996</v>
      </c>
      <c r="U960" s="43">
        <v>0.63219999999999998</v>
      </c>
    </row>
    <row r="961" spans="1:21" ht="14.1" customHeight="1" x14ac:dyDescent="0.2">
      <c r="A961" s="40">
        <v>242905</v>
      </c>
      <c r="B961" s="40" t="s">
        <v>958</v>
      </c>
      <c r="C961" s="40" t="s">
        <v>1019</v>
      </c>
      <c r="D961" s="41">
        <v>45869.792337999999</v>
      </c>
      <c r="E961" s="42">
        <v>0</v>
      </c>
      <c r="F961" s="42">
        <v>419155207</v>
      </c>
      <c r="G961" s="42">
        <v>420000523</v>
      </c>
      <c r="H961" s="42">
        <v>399244593</v>
      </c>
      <c r="I961" s="43">
        <v>-4.9399999999999999E-2</v>
      </c>
      <c r="J961" s="44">
        <v>0</v>
      </c>
      <c r="K961" s="44">
        <v>0</v>
      </c>
      <c r="L961" s="44">
        <v>0</v>
      </c>
      <c r="M961" s="43">
        <v>-4.9399999999999999E-2</v>
      </c>
      <c r="N961" s="42">
        <v>0</v>
      </c>
      <c r="O961" s="42">
        <v>0</v>
      </c>
      <c r="P961" s="42">
        <v>398441052</v>
      </c>
      <c r="Q961" s="43">
        <v>0.64349999999999996</v>
      </c>
      <c r="R961" s="43">
        <v>0.64349999999999996</v>
      </c>
      <c r="S961" s="43">
        <v>0.63219999999999998</v>
      </c>
      <c r="T961" s="43">
        <v>0.56889999999999996</v>
      </c>
      <c r="U961" s="43">
        <v>0.63219999999999998</v>
      </c>
    </row>
    <row r="962" spans="1:21" ht="14.1" customHeight="1" x14ac:dyDescent="0.2">
      <c r="A962" s="40">
        <v>242906</v>
      </c>
      <c r="B962" s="40" t="s">
        <v>959</v>
      </c>
      <c r="C962" s="40" t="s">
        <v>1019</v>
      </c>
      <c r="D962" s="41">
        <v>45868.556597000003</v>
      </c>
      <c r="E962" s="42">
        <v>0</v>
      </c>
      <c r="F962" s="42">
        <v>810290098</v>
      </c>
      <c r="G962" s="42">
        <v>812003966</v>
      </c>
      <c r="H962" s="42">
        <v>799587022</v>
      </c>
      <c r="I962" s="43">
        <v>-1.5299999999999999E-2</v>
      </c>
      <c r="J962" s="44">
        <v>0</v>
      </c>
      <c r="K962" s="44">
        <v>0</v>
      </c>
      <c r="L962" s="44">
        <v>0</v>
      </c>
      <c r="M962" s="43">
        <v>-1.5299999999999999E-2</v>
      </c>
      <c r="N962" s="42">
        <v>0</v>
      </c>
      <c r="O962" s="42">
        <v>0</v>
      </c>
      <c r="P962" s="42">
        <v>797899362</v>
      </c>
      <c r="Q962" s="43">
        <v>0.64159999999999995</v>
      </c>
      <c r="R962" s="43">
        <v>0.64159999999999995</v>
      </c>
      <c r="S962" s="43">
        <v>0.63219999999999998</v>
      </c>
      <c r="T962" s="43">
        <v>0.56889999999999996</v>
      </c>
      <c r="U962" s="43">
        <v>0.63219999999999998</v>
      </c>
    </row>
    <row r="963" spans="1:21" ht="14.1" customHeight="1" x14ac:dyDescent="0.2">
      <c r="A963" s="40">
        <v>243901</v>
      </c>
      <c r="B963" s="40" t="s">
        <v>960</v>
      </c>
      <c r="C963" s="40" t="s">
        <v>1019</v>
      </c>
      <c r="D963" s="41">
        <v>45868.518576000002</v>
      </c>
      <c r="E963" s="42">
        <v>0</v>
      </c>
      <c r="F963" s="42">
        <v>1056611021</v>
      </c>
      <c r="G963" s="42">
        <v>1076731562</v>
      </c>
      <c r="H963" s="42">
        <v>985442407</v>
      </c>
      <c r="I963" s="43">
        <v>-8.48E-2</v>
      </c>
      <c r="J963" s="44">
        <v>0</v>
      </c>
      <c r="K963" s="44">
        <v>0</v>
      </c>
      <c r="L963" s="44">
        <v>0</v>
      </c>
      <c r="M963" s="43">
        <v>-8.48E-2</v>
      </c>
      <c r="N963" s="42">
        <v>0</v>
      </c>
      <c r="O963" s="42">
        <v>0</v>
      </c>
      <c r="P963" s="42">
        <v>967027757</v>
      </c>
      <c r="Q963" s="43">
        <v>0.63790000000000002</v>
      </c>
      <c r="R963" s="43">
        <v>0.63790000000000002</v>
      </c>
      <c r="S963" s="43">
        <v>0.63219999999999998</v>
      </c>
      <c r="T963" s="43">
        <v>0.56889999999999996</v>
      </c>
      <c r="U963" s="43">
        <v>0.63219999999999998</v>
      </c>
    </row>
    <row r="964" spans="1:21" ht="14.1" customHeight="1" x14ac:dyDescent="0.2">
      <c r="A964" s="40">
        <v>243902</v>
      </c>
      <c r="B964" s="40" t="s">
        <v>961</v>
      </c>
      <c r="C964" s="40" t="s">
        <v>1019</v>
      </c>
      <c r="D964" s="41">
        <v>45868.519768999999</v>
      </c>
      <c r="E964" s="42">
        <v>0</v>
      </c>
      <c r="F964" s="42">
        <v>216763669</v>
      </c>
      <c r="G964" s="42">
        <v>221144021</v>
      </c>
      <c r="H964" s="42">
        <v>212346329</v>
      </c>
      <c r="I964" s="43">
        <v>-3.9800000000000002E-2</v>
      </c>
      <c r="J964" s="44">
        <v>0</v>
      </c>
      <c r="K964" s="44">
        <v>0</v>
      </c>
      <c r="L964" s="44">
        <v>0</v>
      </c>
      <c r="M964" s="43">
        <v>-3.9800000000000002E-2</v>
      </c>
      <c r="N964" s="42">
        <v>0</v>
      </c>
      <c r="O964" s="42">
        <v>0</v>
      </c>
      <c r="P964" s="42">
        <v>208140239</v>
      </c>
      <c r="Q964" s="43">
        <v>0.62839999999999996</v>
      </c>
      <c r="R964" s="43">
        <v>0.62839999999999996</v>
      </c>
      <c r="S964" s="43">
        <v>0.63219999999999998</v>
      </c>
      <c r="T964" s="43">
        <v>0.56889999999999996</v>
      </c>
      <c r="U964" s="43">
        <v>0.62839999999999996</v>
      </c>
    </row>
    <row r="965" spans="1:21" ht="14.1" customHeight="1" x14ac:dyDescent="0.2">
      <c r="A965" s="40">
        <v>243903</v>
      </c>
      <c r="B965" s="40" t="s">
        <v>962</v>
      </c>
      <c r="C965" s="40" t="s">
        <v>1019</v>
      </c>
      <c r="D965" s="41">
        <v>45861.756296</v>
      </c>
      <c r="E965" s="42">
        <v>0</v>
      </c>
      <c r="F965" s="42">
        <v>711981976</v>
      </c>
      <c r="G965" s="42">
        <v>781322477</v>
      </c>
      <c r="H965" s="42">
        <v>729097790</v>
      </c>
      <c r="I965" s="43">
        <v>-6.6799999999999998E-2</v>
      </c>
      <c r="J965" s="44">
        <v>0</v>
      </c>
      <c r="K965" s="44">
        <v>0</v>
      </c>
      <c r="L965" s="44">
        <v>0</v>
      </c>
      <c r="M965" s="43">
        <v>-6.6799999999999998E-2</v>
      </c>
      <c r="N965" s="42">
        <v>0</v>
      </c>
      <c r="O965" s="42">
        <v>0</v>
      </c>
      <c r="P965" s="42">
        <v>664392105</v>
      </c>
      <c r="Q965" s="43">
        <v>0.6169</v>
      </c>
      <c r="R965" s="43">
        <v>0.6169</v>
      </c>
      <c r="S965" s="43">
        <v>0.63219999999999998</v>
      </c>
      <c r="T965" s="43">
        <v>0.56889999999999996</v>
      </c>
      <c r="U965" s="43">
        <v>0.6169</v>
      </c>
    </row>
    <row r="966" spans="1:21" ht="14.1" customHeight="1" x14ac:dyDescent="0.2">
      <c r="A966" s="40">
        <v>243905</v>
      </c>
      <c r="B966" s="40" t="s">
        <v>963</v>
      </c>
      <c r="C966" s="40" t="s">
        <v>1019</v>
      </c>
      <c r="D966" s="41">
        <v>45870.660706000002</v>
      </c>
      <c r="E966" s="42">
        <v>0</v>
      </c>
      <c r="F966" s="42">
        <v>5443899351</v>
      </c>
      <c r="G966" s="42">
        <v>5242534727</v>
      </c>
      <c r="H966" s="42">
        <v>5155431917</v>
      </c>
      <c r="I966" s="43">
        <v>-1.66E-2</v>
      </c>
      <c r="J966" s="44">
        <v>0</v>
      </c>
      <c r="K966" s="44">
        <v>0</v>
      </c>
      <c r="L966" s="44">
        <v>0</v>
      </c>
      <c r="M966" s="43">
        <v>-1.66E-2</v>
      </c>
      <c r="N966" s="42">
        <v>0</v>
      </c>
      <c r="O966" s="42">
        <v>0</v>
      </c>
      <c r="P966" s="42">
        <v>5353450941</v>
      </c>
      <c r="Q966" s="43">
        <v>0.65110000000000001</v>
      </c>
      <c r="R966" s="43">
        <v>0.65110000000000001</v>
      </c>
      <c r="S966" s="43">
        <v>0.63219999999999998</v>
      </c>
      <c r="T966" s="43">
        <v>0.56889999999999996</v>
      </c>
      <c r="U966" s="43">
        <v>0.63219999999999998</v>
      </c>
    </row>
    <row r="967" spans="1:21" ht="14.1" customHeight="1" x14ac:dyDescent="0.2">
      <c r="A967" s="40">
        <v>243906</v>
      </c>
      <c r="B967" s="40" t="s">
        <v>964</v>
      </c>
      <c r="C967" s="40" t="s">
        <v>1019</v>
      </c>
      <c r="D967" s="41">
        <v>45869.766909999998</v>
      </c>
      <c r="E967" s="42">
        <v>0</v>
      </c>
      <c r="F967" s="42">
        <v>289608150</v>
      </c>
      <c r="G967" s="42">
        <v>298568312</v>
      </c>
      <c r="H967" s="42">
        <v>280403486</v>
      </c>
      <c r="I967" s="43">
        <v>-6.08E-2</v>
      </c>
      <c r="J967" s="44">
        <v>0</v>
      </c>
      <c r="K967" s="44">
        <v>0</v>
      </c>
      <c r="L967" s="44">
        <v>0</v>
      </c>
      <c r="M967" s="43">
        <v>-6.08E-2</v>
      </c>
      <c r="N967" s="42">
        <v>0</v>
      </c>
      <c r="O967" s="42">
        <v>0</v>
      </c>
      <c r="P967" s="42">
        <v>271988458</v>
      </c>
      <c r="Q967" s="43">
        <v>0.6169</v>
      </c>
      <c r="R967" s="43">
        <v>0.6169</v>
      </c>
      <c r="S967" s="43">
        <v>0.63219999999999998</v>
      </c>
      <c r="T967" s="43">
        <v>0.56889999999999996</v>
      </c>
      <c r="U967" s="43">
        <v>0.6169</v>
      </c>
    </row>
    <row r="968" spans="1:21" ht="14.1" customHeight="1" x14ac:dyDescent="0.2">
      <c r="A968" s="40">
        <v>244901</v>
      </c>
      <c r="B968" s="40" t="s">
        <v>965</v>
      </c>
      <c r="C968" s="40" t="s">
        <v>1019</v>
      </c>
      <c r="D968" s="41">
        <v>45867.806019000003</v>
      </c>
      <c r="E968" s="42">
        <v>0</v>
      </c>
      <c r="F968" s="42">
        <v>126242276</v>
      </c>
      <c r="G968" s="42">
        <v>126099761</v>
      </c>
      <c r="H968" s="42">
        <v>121741302</v>
      </c>
      <c r="I968" s="43">
        <v>-3.4599999999999999E-2</v>
      </c>
      <c r="J968" s="44">
        <v>0</v>
      </c>
      <c r="K968" s="44">
        <v>0</v>
      </c>
      <c r="L968" s="44">
        <v>0</v>
      </c>
      <c r="M968" s="43">
        <v>-3.4599999999999999E-2</v>
      </c>
      <c r="N968" s="42">
        <v>0</v>
      </c>
      <c r="O968" s="42">
        <v>0</v>
      </c>
      <c r="P968" s="42">
        <v>121878891</v>
      </c>
      <c r="Q968" s="43">
        <v>0.61919999999999997</v>
      </c>
      <c r="R968" s="43">
        <v>0.61919999999999997</v>
      </c>
      <c r="S968" s="43">
        <v>0.63219999999999998</v>
      </c>
      <c r="T968" s="43">
        <v>0.56889999999999996</v>
      </c>
      <c r="U968" s="43">
        <v>0.61919999999999997</v>
      </c>
    </row>
    <row r="969" spans="1:21" ht="14.1" customHeight="1" x14ac:dyDescent="0.2">
      <c r="A969" s="40">
        <v>244903</v>
      </c>
      <c r="B969" s="40" t="s">
        <v>966</v>
      </c>
      <c r="C969" s="40" t="s">
        <v>1019</v>
      </c>
      <c r="D969" s="41">
        <v>45868.764050999998</v>
      </c>
      <c r="E969" s="42">
        <v>0</v>
      </c>
      <c r="F969" s="42">
        <v>915840739</v>
      </c>
      <c r="G969" s="42">
        <v>939044123</v>
      </c>
      <c r="H969" s="42">
        <v>905694410</v>
      </c>
      <c r="I969" s="43">
        <v>-3.5499999999999997E-2</v>
      </c>
      <c r="J969" s="44">
        <v>0</v>
      </c>
      <c r="K969" s="44">
        <v>0</v>
      </c>
      <c r="L969" s="44">
        <v>0</v>
      </c>
      <c r="M969" s="43">
        <v>-3.5499999999999997E-2</v>
      </c>
      <c r="N969" s="42">
        <v>0</v>
      </c>
      <c r="O969" s="42">
        <v>0</v>
      </c>
      <c r="P969" s="42">
        <v>883315083</v>
      </c>
      <c r="Q969" s="43">
        <v>0.6593</v>
      </c>
      <c r="R969" s="43">
        <v>0.6593</v>
      </c>
      <c r="S969" s="43">
        <v>0.63219999999999998</v>
      </c>
      <c r="T969" s="43">
        <v>0.56889999999999996</v>
      </c>
      <c r="U969" s="43">
        <v>0.63219999999999998</v>
      </c>
    </row>
    <row r="970" spans="1:21" ht="14.1" customHeight="1" x14ac:dyDescent="0.2">
      <c r="A970" s="40">
        <v>244905</v>
      </c>
      <c r="B970" s="40" t="s">
        <v>64</v>
      </c>
      <c r="C970" s="40" t="s">
        <v>1019</v>
      </c>
      <c r="D970" s="41">
        <v>45868.549038999998</v>
      </c>
      <c r="E970" s="42">
        <v>0</v>
      </c>
      <c r="F970" s="42">
        <v>91259308</v>
      </c>
      <c r="G970" s="42">
        <v>90919137</v>
      </c>
      <c r="H970" s="42">
        <v>67655467</v>
      </c>
      <c r="I970" s="43">
        <v>-0.25590000000000002</v>
      </c>
      <c r="J970" s="44">
        <v>0</v>
      </c>
      <c r="K970" s="44">
        <v>0</v>
      </c>
      <c r="L970" s="44">
        <v>0</v>
      </c>
      <c r="M970" s="43">
        <v>-0.25590000000000002</v>
      </c>
      <c r="N970" s="42">
        <v>0</v>
      </c>
      <c r="O970" s="42">
        <v>0</v>
      </c>
      <c r="P970" s="42">
        <v>67908598</v>
      </c>
      <c r="Q970" s="43">
        <v>0.6855</v>
      </c>
      <c r="R970" s="43">
        <v>0.6855</v>
      </c>
      <c r="S970" s="43">
        <v>0.63219999999999998</v>
      </c>
      <c r="T970" s="43">
        <v>0.56889999999999996</v>
      </c>
      <c r="U970" s="43">
        <v>0.63219999999999998</v>
      </c>
    </row>
    <row r="971" spans="1:21" ht="14.1" customHeight="1" x14ac:dyDescent="0.2">
      <c r="A971" s="40">
        <v>245901</v>
      </c>
      <c r="B971" s="40" t="s">
        <v>967</v>
      </c>
      <c r="C971" s="40" t="s">
        <v>1019</v>
      </c>
      <c r="D971" s="41">
        <v>45867.811480999997</v>
      </c>
      <c r="E971" s="42">
        <v>0</v>
      </c>
      <c r="F971" s="42">
        <v>45051797</v>
      </c>
      <c r="G971" s="42">
        <v>41292045</v>
      </c>
      <c r="H971" s="42">
        <v>42707192</v>
      </c>
      <c r="I971" s="43">
        <v>3.4299999999999997E-2</v>
      </c>
      <c r="J971" s="44">
        <v>0</v>
      </c>
      <c r="K971" s="44">
        <v>0</v>
      </c>
      <c r="L971" s="44">
        <v>0</v>
      </c>
      <c r="M971" s="43">
        <v>3.4299999999999997E-2</v>
      </c>
      <c r="N971" s="42">
        <v>0</v>
      </c>
      <c r="O971" s="42">
        <v>0</v>
      </c>
      <c r="P971" s="42">
        <v>46595797</v>
      </c>
      <c r="Q971" s="43">
        <v>0.6855</v>
      </c>
      <c r="R971" s="43">
        <v>0.67930000000000001</v>
      </c>
      <c r="S971" s="43">
        <v>0.63219999999999998</v>
      </c>
      <c r="T971" s="43">
        <v>0.56889999999999996</v>
      </c>
      <c r="U971" s="43">
        <v>0.63219999999999998</v>
      </c>
    </row>
    <row r="972" spans="1:21" ht="14.1" customHeight="1" x14ac:dyDescent="0.2">
      <c r="A972" s="40">
        <v>245902</v>
      </c>
      <c r="B972" s="40" t="s">
        <v>968</v>
      </c>
      <c r="C972" s="40" t="s">
        <v>1019</v>
      </c>
      <c r="D972" s="41">
        <v>45867.637060000001</v>
      </c>
      <c r="E972" s="42">
        <v>0</v>
      </c>
      <c r="F972" s="42">
        <v>611976206</v>
      </c>
      <c r="G972" s="42">
        <v>553530398</v>
      </c>
      <c r="H972" s="42">
        <v>520707138</v>
      </c>
      <c r="I972" s="43">
        <v>-5.9299999999999999E-2</v>
      </c>
      <c r="J972" s="44">
        <v>0</v>
      </c>
      <c r="K972" s="44">
        <v>0</v>
      </c>
      <c r="L972" s="44">
        <v>0</v>
      </c>
      <c r="M972" s="43">
        <v>-5.9299999999999999E-2</v>
      </c>
      <c r="N972" s="42">
        <v>0</v>
      </c>
      <c r="O972" s="42">
        <v>0</v>
      </c>
      <c r="P972" s="42">
        <v>575687225</v>
      </c>
      <c r="Q972" s="43">
        <v>0.61919999999999997</v>
      </c>
      <c r="R972" s="43">
        <v>0.61919999999999997</v>
      </c>
      <c r="S972" s="43">
        <v>0.63219999999999998</v>
      </c>
      <c r="T972" s="43">
        <v>0.56889999999999996</v>
      </c>
      <c r="U972" s="43">
        <v>0.61919999999999997</v>
      </c>
    </row>
    <row r="973" spans="1:21" ht="14.1" customHeight="1" x14ac:dyDescent="0.2">
      <c r="A973" s="40">
        <v>245903</v>
      </c>
      <c r="B973" s="40" t="s">
        <v>969</v>
      </c>
      <c r="C973" s="40" t="s">
        <v>1019</v>
      </c>
      <c r="D973" s="41">
        <v>45869.806875000002</v>
      </c>
      <c r="E973" s="42">
        <v>0</v>
      </c>
      <c r="F973" s="42">
        <v>418770061</v>
      </c>
      <c r="G973" s="42">
        <v>356465584</v>
      </c>
      <c r="H973" s="42">
        <v>368315939</v>
      </c>
      <c r="I973" s="43">
        <v>3.32E-2</v>
      </c>
      <c r="J973" s="44">
        <v>0</v>
      </c>
      <c r="K973" s="44">
        <v>0</v>
      </c>
      <c r="L973" s="44">
        <v>0</v>
      </c>
      <c r="M973" s="43">
        <v>3.32E-2</v>
      </c>
      <c r="N973" s="42">
        <v>0</v>
      </c>
      <c r="O973" s="42">
        <v>0</v>
      </c>
      <c r="P973" s="42">
        <v>432691668</v>
      </c>
      <c r="Q973" s="43">
        <v>0.6855</v>
      </c>
      <c r="R973" s="43">
        <v>0.68</v>
      </c>
      <c r="S973" s="43">
        <v>0.63219999999999998</v>
      </c>
      <c r="T973" s="43">
        <v>0.56889999999999996</v>
      </c>
      <c r="U973" s="43">
        <v>0.63219999999999998</v>
      </c>
    </row>
    <row r="974" spans="1:21" ht="14.1" customHeight="1" x14ac:dyDescent="0.2">
      <c r="A974" s="40">
        <v>245904</v>
      </c>
      <c r="B974" s="40" t="s">
        <v>970</v>
      </c>
      <c r="C974" s="40" t="s">
        <v>1019</v>
      </c>
      <c r="D974" s="41">
        <v>45869.808923999997</v>
      </c>
      <c r="E974" s="42">
        <v>0</v>
      </c>
      <c r="F974" s="42">
        <v>216439539</v>
      </c>
      <c r="G974" s="42">
        <v>172781100</v>
      </c>
      <c r="H974" s="42">
        <v>161587576</v>
      </c>
      <c r="I974" s="43">
        <v>-6.4799999999999996E-2</v>
      </c>
      <c r="J974" s="44">
        <v>0</v>
      </c>
      <c r="K974" s="44">
        <v>0</v>
      </c>
      <c r="L974" s="44">
        <v>0</v>
      </c>
      <c r="M974" s="43">
        <v>-6.4799999999999996E-2</v>
      </c>
      <c r="N974" s="42">
        <v>0</v>
      </c>
      <c r="O974" s="42">
        <v>0</v>
      </c>
      <c r="P974" s="42">
        <v>202417628</v>
      </c>
      <c r="Q974" s="43">
        <v>0.64380000000000004</v>
      </c>
      <c r="R974" s="43">
        <v>0.64380000000000004</v>
      </c>
      <c r="S974" s="43">
        <v>0.63219999999999998</v>
      </c>
      <c r="T974" s="43">
        <v>0.56889999999999996</v>
      </c>
      <c r="U974" s="43">
        <v>0.63219999999999998</v>
      </c>
    </row>
    <row r="975" spans="1:21" ht="14.1" customHeight="1" x14ac:dyDescent="0.2">
      <c r="A975" s="40">
        <v>246902</v>
      </c>
      <c r="B975" s="40" t="s">
        <v>971</v>
      </c>
      <c r="C975" s="40" t="s">
        <v>1019</v>
      </c>
      <c r="D975" s="41">
        <v>45868.798819000003</v>
      </c>
      <c r="E975" s="42">
        <v>0</v>
      </c>
      <c r="F975" s="42">
        <v>1040956085</v>
      </c>
      <c r="G975" s="42">
        <v>1092084825</v>
      </c>
      <c r="H975" s="42">
        <v>1245112442</v>
      </c>
      <c r="I975" s="43">
        <v>0.1401</v>
      </c>
      <c r="J975" s="44">
        <v>0</v>
      </c>
      <c r="K975" s="44">
        <v>0</v>
      </c>
      <c r="L975" s="44">
        <v>0</v>
      </c>
      <c r="M975" s="43">
        <v>0.1401</v>
      </c>
      <c r="N975" s="42">
        <v>0</v>
      </c>
      <c r="O975" s="42">
        <v>0</v>
      </c>
      <c r="P975" s="42">
        <v>1186819323</v>
      </c>
      <c r="Q975" s="43">
        <v>0.6169</v>
      </c>
      <c r="R975" s="43">
        <v>0.55459999999999998</v>
      </c>
      <c r="S975" s="43">
        <v>0.63219999999999998</v>
      </c>
      <c r="T975" s="43">
        <v>0.56889999999999996</v>
      </c>
      <c r="U975" s="43">
        <v>0.56889999999999996</v>
      </c>
    </row>
    <row r="976" spans="1:21" ht="14.1" customHeight="1" x14ac:dyDescent="0.2">
      <c r="A976" s="40">
        <v>246904</v>
      </c>
      <c r="B976" s="40" t="s">
        <v>972</v>
      </c>
      <c r="C976" s="40" t="s">
        <v>1019</v>
      </c>
      <c r="D976" s="41">
        <v>45868.555531999998</v>
      </c>
      <c r="E976" s="42">
        <v>0</v>
      </c>
      <c r="F976" s="42">
        <v>20529573532</v>
      </c>
      <c r="G976" s="42">
        <v>23160250627</v>
      </c>
      <c r="H976" s="42">
        <v>23884169289</v>
      </c>
      <c r="I976" s="43">
        <v>3.1300000000000001E-2</v>
      </c>
      <c r="J976" s="44">
        <v>0</v>
      </c>
      <c r="K976" s="44">
        <v>0</v>
      </c>
      <c r="L976" s="44">
        <v>0</v>
      </c>
      <c r="M976" s="43">
        <v>3.1300000000000001E-2</v>
      </c>
      <c r="N976" s="42">
        <v>0</v>
      </c>
      <c r="O976" s="42">
        <v>0</v>
      </c>
      <c r="P976" s="42">
        <v>21171265267</v>
      </c>
      <c r="Q976" s="43">
        <v>0.6169</v>
      </c>
      <c r="R976" s="43">
        <v>0.61309999999999998</v>
      </c>
      <c r="S976" s="43">
        <v>0.63219999999999998</v>
      </c>
      <c r="T976" s="43">
        <v>0.56889999999999996</v>
      </c>
      <c r="U976" s="43">
        <v>0.61309999999999998</v>
      </c>
    </row>
    <row r="977" spans="1:21" ht="14.1" customHeight="1" x14ac:dyDescent="0.2">
      <c r="A977" s="40">
        <v>246905</v>
      </c>
      <c r="B977" s="40" t="s">
        <v>973</v>
      </c>
      <c r="C977" s="40" t="s">
        <v>1019</v>
      </c>
      <c r="D977" s="41">
        <v>45869.593008999997</v>
      </c>
      <c r="E977" s="42">
        <v>0</v>
      </c>
      <c r="F977" s="42">
        <v>280817035</v>
      </c>
      <c r="G977" s="42">
        <v>311087671</v>
      </c>
      <c r="H977" s="42">
        <v>320810223</v>
      </c>
      <c r="I977" s="43">
        <v>3.1300000000000001E-2</v>
      </c>
      <c r="J977" s="44">
        <v>0</v>
      </c>
      <c r="K977" s="44">
        <v>0</v>
      </c>
      <c r="L977" s="44">
        <v>0</v>
      </c>
      <c r="M977" s="43">
        <v>3.1300000000000001E-2</v>
      </c>
      <c r="N977" s="42">
        <v>0</v>
      </c>
      <c r="O977" s="42">
        <v>0</v>
      </c>
      <c r="P977" s="42">
        <v>289593526</v>
      </c>
      <c r="Q977" s="43">
        <v>0.6169</v>
      </c>
      <c r="R977" s="43">
        <v>0.61309999999999998</v>
      </c>
      <c r="S977" s="43">
        <v>0.63219999999999998</v>
      </c>
      <c r="T977" s="43">
        <v>0.56889999999999996</v>
      </c>
      <c r="U977" s="43">
        <v>0.61309999999999998</v>
      </c>
    </row>
    <row r="978" spans="1:21" ht="14.1" customHeight="1" x14ac:dyDescent="0.2">
      <c r="A978" s="40">
        <v>246906</v>
      </c>
      <c r="B978" s="40" t="s">
        <v>974</v>
      </c>
      <c r="C978" s="40" t="s">
        <v>1019</v>
      </c>
      <c r="D978" s="41">
        <v>45861.756771</v>
      </c>
      <c r="E978" s="42">
        <v>0</v>
      </c>
      <c r="F978" s="42">
        <v>8471387030</v>
      </c>
      <c r="G978" s="42">
        <v>8586800659</v>
      </c>
      <c r="H978" s="42">
        <v>8624710203</v>
      </c>
      <c r="I978" s="43">
        <v>4.4000000000000003E-3</v>
      </c>
      <c r="J978" s="44">
        <v>0</v>
      </c>
      <c r="K978" s="44">
        <v>0</v>
      </c>
      <c r="L978" s="44">
        <v>0</v>
      </c>
      <c r="M978" s="43">
        <v>4.4000000000000003E-3</v>
      </c>
      <c r="N978" s="42">
        <v>0</v>
      </c>
      <c r="O978" s="42">
        <v>0</v>
      </c>
      <c r="P978" s="42">
        <v>8508787039</v>
      </c>
      <c r="Q978" s="43">
        <v>0.6169</v>
      </c>
      <c r="R978" s="43">
        <v>0.6169</v>
      </c>
      <c r="S978" s="43">
        <v>0.63219999999999998</v>
      </c>
      <c r="T978" s="43">
        <v>0.56889999999999996</v>
      </c>
      <c r="U978" s="43">
        <v>0.6169</v>
      </c>
    </row>
    <row r="979" spans="1:21" ht="14.1" customHeight="1" x14ac:dyDescent="0.2">
      <c r="A979" s="40">
        <v>246907</v>
      </c>
      <c r="B979" s="40" t="s">
        <v>975</v>
      </c>
      <c r="C979" s="40" t="s">
        <v>1019</v>
      </c>
      <c r="D979" s="41">
        <v>45866.708669</v>
      </c>
      <c r="E979" s="42">
        <v>0</v>
      </c>
      <c r="F979" s="42">
        <v>3460339317</v>
      </c>
      <c r="G979" s="42">
        <v>3799186230</v>
      </c>
      <c r="H979" s="42">
        <v>3522881958</v>
      </c>
      <c r="I979" s="43">
        <v>-7.2700000000000001E-2</v>
      </c>
      <c r="J979" s="44">
        <v>0</v>
      </c>
      <c r="K979" s="44">
        <v>0</v>
      </c>
      <c r="L979" s="44">
        <v>0</v>
      </c>
      <c r="M979" s="43">
        <v>-7.2700000000000001E-2</v>
      </c>
      <c r="N979" s="42">
        <v>0</v>
      </c>
      <c r="O979" s="42">
        <v>0</v>
      </c>
      <c r="P979" s="42">
        <v>3208678441</v>
      </c>
      <c r="Q979" s="43">
        <v>0.6169</v>
      </c>
      <c r="R979" s="43">
        <v>0.6169</v>
      </c>
      <c r="S979" s="43">
        <v>0.63219999999999998</v>
      </c>
      <c r="T979" s="43">
        <v>0.56889999999999996</v>
      </c>
      <c r="U979" s="43">
        <v>0.6169</v>
      </c>
    </row>
    <row r="980" spans="1:21" ht="14.1" customHeight="1" x14ac:dyDescent="0.2">
      <c r="A980" s="40">
        <v>246908</v>
      </c>
      <c r="B980" s="40" t="s">
        <v>976</v>
      </c>
      <c r="C980" s="40" t="s">
        <v>1019</v>
      </c>
      <c r="D980" s="41">
        <v>45862.830242999997</v>
      </c>
      <c r="E980" s="42">
        <v>0</v>
      </c>
      <c r="F980" s="42">
        <v>8309008846</v>
      </c>
      <c r="G980" s="42">
        <v>8601752350</v>
      </c>
      <c r="H980" s="42">
        <v>9218460008</v>
      </c>
      <c r="I980" s="43">
        <v>7.17E-2</v>
      </c>
      <c r="J980" s="44">
        <v>0</v>
      </c>
      <c r="K980" s="44">
        <v>0</v>
      </c>
      <c r="L980" s="44">
        <v>0</v>
      </c>
      <c r="M980" s="43">
        <v>7.17E-2</v>
      </c>
      <c r="N980" s="42">
        <v>0</v>
      </c>
      <c r="O980" s="42">
        <v>0</v>
      </c>
      <c r="P980" s="42">
        <v>8904728088</v>
      </c>
      <c r="Q980" s="43">
        <v>0.6169</v>
      </c>
      <c r="R980" s="43">
        <v>0.59</v>
      </c>
      <c r="S980" s="43">
        <v>0.63219999999999998</v>
      </c>
      <c r="T980" s="43">
        <v>0.56889999999999996</v>
      </c>
      <c r="U980" s="43">
        <v>0.59</v>
      </c>
    </row>
    <row r="981" spans="1:21" ht="14.1" customHeight="1" x14ac:dyDescent="0.2">
      <c r="A981" s="40">
        <v>246909</v>
      </c>
      <c r="B981" s="40" t="s">
        <v>977</v>
      </c>
      <c r="C981" s="40" t="s">
        <v>1019</v>
      </c>
      <c r="D981" s="41">
        <v>45867.820786999997</v>
      </c>
      <c r="E981" s="42">
        <v>0</v>
      </c>
      <c r="F981" s="42">
        <v>54586215070</v>
      </c>
      <c r="G981" s="42">
        <v>54909948666</v>
      </c>
      <c r="H981" s="42">
        <v>54307989651</v>
      </c>
      <c r="I981" s="43">
        <v>-1.0999999999999999E-2</v>
      </c>
      <c r="J981" s="44">
        <v>0</v>
      </c>
      <c r="K981" s="44">
        <v>0</v>
      </c>
      <c r="L981" s="44">
        <v>0</v>
      </c>
      <c r="M981" s="43">
        <v>-1.0999999999999999E-2</v>
      </c>
      <c r="N981" s="42">
        <v>0</v>
      </c>
      <c r="O981" s="42">
        <v>0</v>
      </c>
      <c r="P981" s="42">
        <v>53987805036</v>
      </c>
      <c r="Q981" s="43">
        <v>0.63009999999999999</v>
      </c>
      <c r="R981" s="43">
        <v>0.63009999999999999</v>
      </c>
      <c r="S981" s="43">
        <v>0.63219999999999998</v>
      </c>
      <c r="T981" s="43">
        <v>0.56889999999999996</v>
      </c>
      <c r="U981" s="43">
        <v>0.63009999999999999</v>
      </c>
    </row>
    <row r="982" spans="1:21" ht="14.1" customHeight="1" x14ac:dyDescent="0.2">
      <c r="A982" s="40">
        <v>246911</v>
      </c>
      <c r="B982" s="40" t="s">
        <v>978</v>
      </c>
      <c r="C982" s="40" t="s">
        <v>1019</v>
      </c>
      <c r="D982" s="41">
        <v>45861.741944000001</v>
      </c>
      <c r="E982" s="42">
        <v>0</v>
      </c>
      <c r="F982" s="42">
        <v>2241437499</v>
      </c>
      <c r="G982" s="42">
        <v>2835606579</v>
      </c>
      <c r="H982" s="42">
        <v>3160934428</v>
      </c>
      <c r="I982" s="43">
        <v>0.1147</v>
      </c>
      <c r="J982" s="44">
        <v>0</v>
      </c>
      <c r="K982" s="44">
        <v>0</v>
      </c>
      <c r="L982" s="44">
        <v>0</v>
      </c>
      <c r="M982" s="43">
        <v>0.1147</v>
      </c>
      <c r="N982" s="42">
        <v>0</v>
      </c>
      <c r="O982" s="42">
        <v>0</v>
      </c>
      <c r="P982" s="42">
        <v>2498596601</v>
      </c>
      <c r="Q982" s="43">
        <v>0.6169</v>
      </c>
      <c r="R982" s="43">
        <v>0.56720000000000004</v>
      </c>
      <c r="S982" s="43">
        <v>0.63219999999999998</v>
      </c>
      <c r="T982" s="43">
        <v>0.56889999999999996</v>
      </c>
      <c r="U982" s="43">
        <v>0.56889999999999996</v>
      </c>
    </row>
    <row r="983" spans="1:21" ht="14.1" customHeight="1" x14ac:dyDescent="0.2">
      <c r="A983" s="40">
        <v>246912</v>
      </c>
      <c r="B983" s="40" t="s">
        <v>979</v>
      </c>
      <c r="C983" s="40" t="s">
        <v>1019</v>
      </c>
      <c r="D983" s="41">
        <v>45860.838773000003</v>
      </c>
      <c r="E983" s="42">
        <v>0</v>
      </c>
      <c r="F983" s="42">
        <v>494995577</v>
      </c>
      <c r="G983" s="42">
        <v>521831136</v>
      </c>
      <c r="H983" s="42">
        <v>577495559</v>
      </c>
      <c r="I983" s="43">
        <v>0.1067</v>
      </c>
      <c r="J983" s="44">
        <v>0</v>
      </c>
      <c r="K983" s="44">
        <v>0</v>
      </c>
      <c r="L983" s="44">
        <v>0</v>
      </c>
      <c r="M983" s="43">
        <v>0.1067</v>
      </c>
      <c r="N983" s="42">
        <v>0</v>
      </c>
      <c r="O983" s="42">
        <v>0</v>
      </c>
      <c r="P983" s="42">
        <v>547797415</v>
      </c>
      <c r="Q983" s="43">
        <v>0.6169</v>
      </c>
      <c r="R983" s="43">
        <v>0.57130000000000003</v>
      </c>
      <c r="S983" s="43">
        <v>0.63219999999999998</v>
      </c>
      <c r="T983" s="43">
        <v>0.56889999999999996</v>
      </c>
      <c r="U983" s="43">
        <v>0.57130000000000003</v>
      </c>
    </row>
    <row r="984" spans="1:21" ht="14.1" customHeight="1" x14ac:dyDescent="0.2">
      <c r="A984" s="40">
        <v>246913</v>
      </c>
      <c r="B984" s="40" t="s">
        <v>980</v>
      </c>
      <c r="C984" s="40" t="s">
        <v>1019</v>
      </c>
      <c r="D984" s="41">
        <v>45860.861250000002</v>
      </c>
      <c r="E984" s="42">
        <v>0</v>
      </c>
      <c r="F984" s="42">
        <v>44136894714</v>
      </c>
      <c r="G984" s="42">
        <v>46183696126</v>
      </c>
      <c r="H984" s="42">
        <v>45744154906</v>
      </c>
      <c r="I984" s="43">
        <v>-9.4999999999999998E-3</v>
      </c>
      <c r="J984" s="44">
        <v>0</v>
      </c>
      <c r="K984" s="44">
        <v>0</v>
      </c>
      <c r="L984" s="44">
        <v>0</v>
      </c>
      <c r="M984" s="43">
        <v>-9.4999999999999998E-3</v>
      </c>
      <c r="N984" s="42">
        <v>0</v>
      </c>
      <c r="O984" s="42">
        <v>0</v>
      </c>
      <c r="P984" s="42">
        <v>43716833390</v>
      </c>
      <c r="Q984" s="43">
        <v>0.6169</v>
      </c>
      <c r="R984" s="43">
        <v>0.6169</v>
      </c>
      <c r="S984" s="43">
        <v>0.63219999999999998</v>
      </c>
      <c r="T984" s="43">
        <v>0.56889999999999996</v>
      </c>
      <c r="U984" s="43">
        <v>0.6169</v>
      </c>
    </row>
    <row r="985" spans="1:21" ht="14.1" customHeight="1" x14ac:dyDescent="0.2">
      <c r="A985" s="40">
        <v>246914</v>
      </c>
      <c r="B985" s="40" t="s">
        <v>981</v>
      </c>
      <c r="C985" s="40" t="s">
        <v>1019</v>
      </c>
      <c r="D985" s="41">
        <v>45866.710207999997</v>
      </c>
      <c r="E985" s="42">
        <v>0</v>
      </c>
      <c r="F985" s="42">
        <v>324294344</v>
      </c>
      <c r="G985" s="42">
        <v>329064882</v>
      </c>
      <c r="H985" s="42">
        <v>339826349</v>
      </c>
      <c r="I985" s="43">
        <v>3.27E-2</v>
      </c>
      <c r="J985" s="44">
        <v>0</v>
      </c>
      <c r="K985" s="44">
        <v>0</v>
      </c>
      <c r="L985" s="44">
        <v>0</v>
      </c>
      <c r="M985" s="43">
        <v>3.27E-2</v>
      </c>
      <c r="N985" s="42">
        <v>0</v>
      </c>
      <c r="O985" s="42">
        <v>0</v>
      </c>
      <c r="P985" s="42">
        <v>334899799</v>
      </c>
      <c r="Q985" s="43">
        <v>0.6169</v>
      </c>
      <c r="R985" s="43">
        <v>0.61219999999999997</v>
      </c>
      <c r="S985" s="43">
        <v>0.63219999999999998</v>
      </c>
      <c r="T985" s="43">
        <v>0.56889999999999996</v>
      </c>
      <c r="U985" s="43">
        <v>0.61219999999999997</v>
      </c>
    </row>
    <row r="986" spans="1:21" ht="14.1" customHeight="1" x14ac:dyDescent="0.2">
      <c r="A986" s="40">
        <v>247901</v>
      </c>
      <c r="B986" s="40" t="s">
        <v>982</v>
      </c>
      <c r="C986" s="40" t="s">
        <v>1019</v>
      </c>
      <c r="D986" s="41">
        <v>45860.848380000003</v>
      </c>
      <c r="E986" s="42">
        <v>0</v>
      </c>
      <c r="F986" s="42">
        <v>2141745954</v>
      </c>
      <c r="G986" s="42">
        <v>2326484295</v>
      </c>
      <c r="H986" s="42">
        <v>2528989840</v>
      </c>
      <c r="I986" s="43">
        <v>8.6999999999999994E-2</v>
      </c>
      <c r="J986" s="44">
        <v>0</v>
      </c>
      <c r="K986" s="44">
        <v>0</v>
      </c>
      <c r="L986" s="44">
        <v>0</v>
      </c>
      <c r="M986" s="43">
        <v>8.6999999999999994E-2</v>
      </c>
      <c r="N986" s="42">
        <v>0</v>
      </c>
      <c r="O986" s="42">
        <v>0</v>
      </c>
      <c r="P986" s="42">
        <v>2328171211</v>
      </c>
      <c r="Q986" s="43">
        <v>0.6169</v>
      </c>
      <c r="R986" s="43">
        <v>0.58160000000000001</v>
      </c>
      <c r="S986" s="43">
        <v>0.63219999999999998</v>
      </c>
      <c r="T986" s="43">
        <v>0.56889999999999996</v>
      </c>
      <c r="U986" s="43">
        <v>0.58160000000000001</v>
      </c>
    </row>
    <row r="987" spans="1:21" ht="14.1" customHeight="1" x14ac:dyDescent="0.2">
      <c r="A987" s="40">
        <v>247903</v>
      </c>
      <c r="B987" s="40" t="s">
        <v>983</v>
      </c>
      <c r="C987" s="40" t="s">
        <v>1019</v>
      </c>
      <c r="D987" s="41">
        <v>45868.753252000002</v>
      </c>
      <c r="E987" s="42">
        <v>0</v>
      </c>
      <c r="F987" s="42">
        <v>1781625976</v>
      </c>
      <c r="G987" s="42">
        <v>1952813642</v>
      </c>
      <c r="H987" s="42">
        <v>1974293806</v>
      </c>
      <c r="I987" s="43">
        <v>1.0999999999999999E-2</v>
      </c>
      <c r="J987" s="44">
        <v>0</v>
      </c>
      <c r="K987" s="44">
        <v>0</v>
      </c>
      <c r="L987" s="44">
        <v>0</v>
      </c>
      <c r="M987" s="43">
        <v>1.0999999999999999E-2</v>
      </c>
      <c r="N987" s="42">
        <v>0</v>
      </c>
      <c r="O987" s="42">
        <v>0</v>
      </c>
      <c r="P987" s="42">
        <v>1801223145</v>
      </c>
      <c r="Q987" s="43">
        <v>0.6169</v>
      </c>
      <c r="R987" s="43">
        <v>0.6169</v>
      </c>
      <c r="S987" s="43">
        <v>0.63219999999999998</v>
      </c>
      <c r="T987" s="43">
        <v>0.56889999999999996</v>
      </c>
      <c r="U987" s="43">
        <v>0.6169</v>
      </c>
    </row>
    <row r="988" spans="1:21" ht="14.1" customHeight="1" x14ac:dyDescent="0.2">
      <c r="A988" s="40">
        <v>247904</v>
      </c>
      <c r="B988" s="40" t="s">
        <v>984</v>
      </c>
      <c r="C988" s="40" t="s">
        <v>1019</v>
      </c>
      <c r="D988" s="41">
        <v>45869.806191999996</v>
      </c>
      <c r="E988" s="42">
        <v>0</v>
      </c>
      <c r="F988" s="42">
        <v>524291204</v>
      </c>
      <c r="G988" s="42">
        <v>544422205</v>
      </c>
      <c r="H988" s="42">
        <v>544261231</v>
      </c>
      <c r="I988" s="43">
        <v>-2.9999999999999997E-4</v>
      </c>
      <c r="J988" s="44">
        <v>0</v>
      </c>
      <c r="K988" s="44">
        <v>0</v>
      </c>
      <c r="L988" s="44">
        <v>0</v>
      </c>
      <c r="M988" s="43">
        <v>-2.9999999999999997E-4</v>
      </c>
      <c r="N988" s="42">
        <v>0</v>
      </c>
      <c r="O988" s="42">
        <v>0</v>
      </c>
      <c r="P988" s="42">
        <v>524136182</v>
      </c>
      <c r="Q988" s="43">
        <v>0.6169</v>
      </c>
      <c r="R988" s="43">
        <v>0.6169</v>
      </c>
      <c r="S988" s="43">
        <v>0.63219999999999998</v>
      </c>
      <c r="T988" s="43">
        <v>0.56889999999999996</v>
      </c>
      <c r="U988" s="43">
        <v>0.6169</v>
      </c>
    </row>
    <row r="989" spans="1:21" ht="14.1" customHeight="1" x14ac:dyDescent="0.2">
      <c r="A989" s="40">
        <v>247906</v>
      </c>
      <c r="B989" s="40" t="s">
        <v>985</v>
      </c>
      <c r="C989" s="40" t="s">
        <v>1019</v>
      </c>
      <c r="D989" s="41">
        <v>45861.742812999997</v>
      </c>
      <c r="E989" s="42">
        <v>0</v>
      </c>
      <c r="F989" s="42">
        <v>338316055</v>
      </c>
      <c r="G989" s="42">
        <v>361151470</v>
      </c>
      <c r="H989" s="42">
        <v>416055356</v>
      </c>
      <c r="I989" s="43">
        <v>0.152</v>
      </c>
      <c r="J989" s="44">
        <v>0</v>
      </c>
      <c r="K989" s="44">
        <v>0</v>
      </c>
      <c r="L989" s="44">
        <v>0</v>
      </c>
      <c r="M989" s="43">
        <v>0.152</v>
      </c>
      <c r="N989" s="42">
        <v>0</v>
      </c>
      <c r="O989" s="42">
        <v>0</v>
      </c>
      <c r="P989" s="42">
        <v>389748398</v>
      </c>
      <c r="Q989" s="43">
        <v>0.6169</v>
      </c>
      <c r="R989" s="43">
        <v>0.54879999999999995</v>
      </c>
      <c r="S989" s="43">
        <v>0.63219999999999998</v>
      </c>
      <c r="T989" s="43">
        <v>0.56889999999999996</v>
      </c>
      <c r="U989" s="43">
        <v>0.56889999999999996</v>
      </c>
    </row>
    <row r="990" spans="1:21" ht="14.1" customHeight="1" x14ac:dyDescent="0.2">
      <c r="A990" s="40">
        <v>248901</v>
      </c>
      <c r="B990" s="40" t="s">
        <v>986</v>
      </c>
      <c r="C990" s="40" t="s">
        <v>1019</v>
      </c>
      <c r="D990" s="41">
        <v>45863.568715000001</v>
      </c>
      <c r="E990" s="42">
        <v>10070728</v>
      </c>
      <c r="F990" s="42">
        <v>1810385647</v>
      </c>
      <c r="G990" s="42">
        <v>1696170840</v>
      </c>
      <c r="H990" s="42">
        <v>1728419650</v>
      </c>
      <c r="I990" s="43">
        <v>1.9E-2</v>
      </c>
      <c r="J990" s="44">
        <v>0</v>
      </c>
      <c r="K990" s="44">
        <v>0</v>
      </c>
      <c r="L990" s="44">
        <v>0</v>
      </c>
      <c r="M990" s="43">
        <v>1.9E-2</v>
      </c>
      <c r="N990" s="42">
        <v>7518243</v>
      </c>
      <c r="O990" s="42">
        <v>-2552485</v>
      </c>
      <c r="P990" s="42">
        <v>1842062034</v>
      </c>
      <c r="Q990" s="43">
        <v>0.6169</v>
      </c>
      <c r="R990" s="43">
        <v>0.6169</v>
      </c>
      <c r="S990" s="43">
        <v>0.63219999999999998</v>
      </c>
      <c r="T990" s="43">
        <v>0.56889999999999996</v>
      </c>
      <c r="U990" s="43">
        <v>0.6169</v>
      </c>
    </row>
    <row r="991" spans="1:21" ht="14.1" customHeight="1" x14ac:dyDescent="0.2">
      <c r="A991" s="40">
        <v>248902</v>
      </c>
      <c r="B991" s="40" t="s">
        <v>987</v>
      </c>
      <c r="C991" s="40" t="s">
        <v>1019</v>
      </c>
      <c r="D991" s="41">
        <v>45863.565913999999</v>
      </c>
      <c r="E991" s="42">
        <v>1492308</v>
      </c>
      <c r="F991" s="42">
        <v>20649994444</v>
      </c>
      <c r="G991" s="42">
        <v>20649259791</v>
      </c>
      <c r="H991" s="42">
        <v>22252126257</v>
      </c>
      <c r="I991" s="43">
        <v>7.7600000000000002E-2</v>
      </c>
      <c r="J991" s="44">
        <v>0</v>
      </c>
      <c r="K991" s="44">
        <v>0</v>
      </c>
      <c r="L991" s="44">
        <v>0</v>
      </c>
      <c r="M991" s="43">
        <v>7.7600000000000002E-2</v>
      </c>
      <c r="N991" s="42">
        <v>2155486</v>
      </c>
      <c r="O991" s="42">
        <v>663178</v>
      </c>
      <c r="P991" s="42">
        <v>22253465276</v>
      </c>
      <c r="Q991" s="43">
        <v>0.61919999999999997</v>
      </c>
      <c r="R991" s="43">
        <v>0.58889999999999998</v>
      </c>
      <c r="S991" s="43">
        <v>0.63219999999999998</v>
      </c>
      <c r="T991" s="43">
        <v>0.56889999999999996</v>
      </c>
      <c r="U991" s="43">
        <v>0.58889999999999998</v>
      </c>
    </row>
    <row r="992" spans="1:21" ht="14.1" customHeight="1" x14ac:dyDescent="0.2">
      <c r="A992" s="40">
        <v>249901</v>
      </c>
      <c r="B992" s="40" t="s">
        <v>988</v>
      </c>
      <c r="C992" s="40" t="s">
        <v>1019</v>
      </c>
      <c r="D992" s="41">
        <v>45866.628020999997</v>
      </c>
      <c r="E992" s="42">
        <v>0</v>
      </c>
      <c r="F992" s="42">
        <v>645308380</v>
      </c>
      <c r="G992" s="42">
        <v>689151280</v>
      </c>
      <c r="H992" s="42">
        <v>693036235</v>
      </c>
      <c r="I992" s="43">
        <v>5.5999999999999999E-3</v>
      </c>
      <c r="J992" s="44">
        <v>0</v>
      </c>
      <c r="K992" s="44">
        <v>0</v>
      </c>
      <c r="L992" s="44">
        <v>0</v>
      </c>
      <c r="M992" s="43">
        <v>5.5999999999999999E-3</v>
      </c>
      <c r="N992" s="42">
        <v>0</v>
      </c>
      <c r="O992" s="42">
        <v>0</v>
      </c>
      <c r="P992" s="42">
        <v>648946179</v>
      </c>
      <c r="Q992" s="43">
        <v>0.6169</v>
      </c>
      <c r="R992" s="43">
        <v>0.6169</v>
      </c>
      <c r="S992" s="43">
        <v>0.63219999999999998</v>
      </c>
      <c r="T992" s="43">
        <v>0.56889999999999996</v>
      </c>
      <c r="U992" s="43">
        <v>0.6169</v>
      </c>
    </row>
    <row r="993" spans="1:21" ht="14.1" customHeight="1" x14ac:dyDescent="0.2">
      <c r="A993" s="40">
        <v>249902</v>
      </c>
      <c r="B993" s="40" t="s">
        <v>989</v>
      </c>
      <c r="C993" s="40" t="s">
        <v>1019</v>
      </c>
      <c r="D993" s="41">
        <v>45869.665602000001</v>
      </c>
      <c r="E993" s="42">
        <v>0</v>
      </c>
      <c r="F993" s="42">
        <v>1170930112</v>
      </c>
      <c r="G993" s="42">
        <v>1250117539</v>
      </c>
      <c r="H993" s="42">
        <v>1255455408</v>
      </c>
      <c r="I993" s="43">
        <v>4.3E-3</v>
      </c>
      <c r="J993" s="44">
        <v>0</v>
      </c>
      <c r="K993" s="44">
        <v>0</v>
      </c>
      <c r="L993" s="44">
        <v>0</v>
      </c>
      <c r="M993" s="43">
        <v>4.3E-3</v>
      </c>
      <c r="N993" s="42">
        <v>0</v>
      </c>
      <c r="O993" s="42">
        <v>0</v>
      </c>
      <c r="P993" s="42">
        <v>1175929859</v>
      </c>
      <c r="Q993" s="43">
        <v>0.61919999999999997</v>
      </c>
      <c r="R993" s="43">
        <v>0.61919999999999997</v>
      </c>
      <c r="S993" s="43">
        <v>0.63219999999999998</v>
      </c>
      <c r="T993" s="43">
        <v>0.56889999999999996</v>
      </c>
      <c r="U993" s="43">
        <v>0.61919999999999997</v>
      </c>
    </row>
    <row r="994" spans="1:21" ht="14.1" customHeight="1" x14ac:dyDescent="0.2">
      <c r="A994" s="40">
        <v>249903</v>
      </c>
      <c r="B994" s="40" t="s">
        <v>990</v>
      </c>
      <c r="C994" s="40" t="s">
        <v>1019</v>
      </c>
      <c r="D994" s="41">
        <v>45867.547962999997</v>
      </c>
      <c r="E994" s="42">
        <v>13858154</v>
      </c>
      <c r="F994" s="42">
        <v>1966781753</v>
      </c>
      <c r="G994" s="42">
        <v>2120281919</v>
      </c>
      <c r="H994" s="42">
        <v>2118266395</v>
      </c>
      <c r="I994" s="43">
        <v>-1E-3</v>
      </c>
      <c r="J994" s="44">
        <v>0</v>
      </c>
      <c r="K994" s="44">
        <v>0</v>
      </c>
      <c r="L994" s="44">
        <v>0</v>
      </c>
      <c r="M994" s="43">
        <v>-1E-3</v>
      </c>
      <c r="N994" s="42">
        <v>12738137</v>
      </c>
      <c r="O994" s="42">
        <v>-1120017</v>
      </c>
      <c r="P994" s="42">
        <v>1963805302</v>
      </c>
      <c r="Q994" s="43">
        <v>0.6169</v>
      </c>
      <c r="R994" s="43">
        <v>0.6169</v>
      </c>
      <c r="S994" s="43">
        <v>0.63219999999999998</v>
      </c>
      <c r="T994" s="43">
        <v>0.56889999999999996</v>
      </c>
      <c r="U994" s="43">
        <v>0.6169</v>
      </c>
    </row>
    <row r="995" spans="1:21" ht="14.1" customHeight="1" x14ac:dyDescent="0.2">
      <c r="A995" s="40">
        <v>249904</v>
      </c>
      <c r="B995" s="40" t="s">
        <v>991</v>
      </c>
      <c r="C995" s="40" t="s">
        <v>1019</v>
      </c>
      <c r="D995" s="41">
        <v>45869.752836</v>
      </c>
      <c r="E995" s="42">
        <v>0</v>
      </c>
      <c r="F995" s="42">
        <v>1086953066</v>
      </c>
      <c r="G995" s="42">
        <v>1128628627</v>
      </c>
      <c r="H995" s="42">
        <v>1152738254</v>
      </c>
      <c r="I995" s="43">
        <v>2.1399999999999999E-2</v>
      </c>
      <c r="J995" s="44">
        <v>0</v>
      </c>
      <c r="K995" s="44">
        <v>0</v>
      </c>
      <c r="L995" s="44">
        <v>0</v>
      </c>
      <c r="M995" s="43">
        <v>2.1399999999999999E-2</v>
      </c>
      <c r="N995" s="42">
        <v>0</v>
      </c>
      <c r="O995" s="42">
        <v>0</v>
      </c>
      <c r="P995" s="42">
        <v>1110172425</v>
      </c>
      <c r="Q995" s="43">
        <v>0.61919999999999997</v>
      </c>
      <c r="R995" s="43">
        <v>0.61919999999999997</v>
      </c>
      <c r="S995" s="43">
        <v>0.63219999999999998</v>
      </c>
      <c r="T995" s="43">
        <v>0.56889999999999996</v>
      </c>
      <c r="U995" s="43">
        <v>0.61919999999999997</v>
      </c>
    </row>
    <row r="996" spans="1:21" ht="14.1" customHeight="1" x14ac:dyDescent="0.2">
      <c r="A996" s="40">
        <v>249905</v>
      </c>
      <c r="B996" s="40" t="s">
        <v>992</v>
      </c>
      <c r="C996" s="40" t="s">
        <v>1019</v>
      </c>
      <c r="D996" s="41">
        <v>45867.806191999996</v>
      </c>
      <c r="E996" s="42">
        <v>0</v>
      </c>
      <c r="F996" s="42">
        <v>3677284252</v>
      </c>
      <c r="G996" s="42">
        <v>3914464250</v>
      </c>
      <c r="H996" s="42">
        <v>4051832598</v>
      </c>
      <c r="I996" s="43">
        <v>3.5099999999999999E-2</v>
      </c>
      <c r="J996" s="44">
        <v>0</v>
      </c>
      <c r="K996" s="44">
        <v>0</v>
      </c>
      <c r="L996" s="44">
        <v>0</v>
      </c>
      <c r="M996" s="43">
        <v>3.5099999999999999E-2</v>
      </c>
      <c r="N996" s="42">
        <v>0</v>
      </c>
      <c r="O996" s="42">
        <v>0</v>
      </c>
      <c r="P996" s="42">
        <v>3806329360</v>
      </c>
      <c r="Q996" s="43">
        <v>0.61919999999999997</v>
      </c>
      <c r="R996" s="43">
        <v>0.61309999999999998</v>
      </c>
      <c r="S996" s="43">
        <v>0.63219999999999998</v>
      </c>
      <c r="T996" s="43">
        <v>0.56889999999999996</v>
      </c>
      <c r="U996" s="43">
        <v>0.61309999999999998</v>
      </c>
    </row>
    <row r="997" spans="1:21" ht="14.1" customHeight="1" x14ac:dyDescent="0.2">
      <c r="A997" s="40">
        <v>249906</v>
      </c>
      <c r="B997" s="40" t="s">
        <v>993</v>
      </c>
      <c r="C997" s="40" t="s">
        <v>1019</v>
      </c>
      <c r="D997" s="41">
        <v>45868.807731000001</v>
      </c>
      <c r="E997" s="42">
        <v>0</v>
      </c>
      <c r="F997" s="42">
        <v>845385705</v>
      </c>
      <c r="G997" s="42">
        <v>922783447</v>
      </c>
      <c r="H997" s="42">
        <v>797234731</v>
      </c>
      <c r="I997" s="43">
        <v>-0.1361</v>
      </c>
      <c r="J997" s="44">
        <v>0</v>
      </c>
      <c r="K997" s="44">
        <v>0</v>
      </c>
      <c r="L997" s="44">
        <v>0</v>
      </c>
      <c r="M997" s="43">
        <v>-0.1361</v>
      </c>
      <c r="N997" s="42">
        <v>0</v>
      </c>
      <c r="O997" s="42">
        <v>0</v>
      </c>
      <c r="P997" s="42">
        <v>730367290</v>
      </c>
      <c r="Q997" s="43">
        <v>0.61919999999999997</v>
      </c>
      <c r="R997" s="43">
        <v>0.61919999999999997</v>
      </c>
      <c r="S997" s="43">
        <v>0.63219999999999998</v>
      </c>
      <c r="T997" s="43">
        <v>0.56889999999999996</v>
      </c>
      <c r="U997" s="43">
        <v>0.61919999999999997</v>
      </c>
    </row>
    <row r="998" spans="1:21" ht="14.1" customHeight="1" x14ac:dyDescent="0.2">
      <c r="A998" s="40">
        <v>249908</v>
      </c>
      <c r="B998" s="40" t="s">
        <v>994</v>
      </c>
      <c r="C998" s="40" t="s">
        <v>1019</v>
      </c>
      <c r="D998" s="41">
        <v>45888.667939999999</v>
      </c>
      <c r="E998" s="42">
        <v>31845822</v>
      </c>
      <c r="F998" s="42">
        <v>483985092</v>
      </c>
      <c r="G998" s="42">
        <v>486857044</v>
      </c>
      <c r="H998" s="42">
        <v>503428927</v>
      </c>
      <c r="I998" s="43">
        <v>3.4000000000000002E-2</v>
      </c>
      <c r="J998" s="44">
        <v>0</v>
      </c>
      <c r="K998" s="44">
        <v>0</v>
      </c>
      <c r="L998" s="44">
        <v>0</v>
      </c>
      <c r="M998" s="43">
        <v>3.4000000000000002E-2</v>
      </c>
      <c r="N998" s="42">
        <v>31977101</v>
      </c>
      <c r="O998" s="42">
        <v>131279</v>
      </c>
      <c r="P998" s="42">
        <v>499506513</v>
      </c>
      <c r="Q998" s="43">
        <v>0.6169</v>
      </c>
      <c r="R998" s="43">
        <v>0.61260000000000003</v>
      </c>
      <c r="S998" s="43">
        <v>0.63219999999999998</v>
      </c>
      <c r="T998" s="43">
        <v>0.56889999999999996</v>
      </c>
      <c r="U998" s="43">
        <v>0.61260000000000003</v>
      </c>
    </row>
    <row r="999" spans="1:21" ht="14.1" customHeight="1" x14ac:dyDescent="0.2">
      <c r="A999" s="40">
        <v>250902</v>
      </c>
      <c r="B999" s="40" t="s">
        <v>995</v>
      </c>
      <c r="C999" s="40" t="s">
        <v>1019</v>
      </c>
      <c r="D999" s="41">
        <v>45866.724294</v>
      </c>
      <c r="E999" s="42">
        <v>0</v>
      </c>
      <c r="F999" s="42">
        <v>866367955</v>
      </c>
      <c r="G999" s="42">
        <v>912228156</v>
      </c>
      <c r="H999" s="42">
        <v>832706203</v>
      </c>
      <c r="I999" s="43">
        <v>-8.72E-2</v>
      </c>
      <c r="J999" s="44">
        <v>0</v>
      </c>
      <c r="K999" s="44">
        <v>0</v>
      </c>
      <c r="L999" s="44">
        <v>0</v>
      </c>
      <c r="M999" s="43">
        <v>-8.72E-2</v>
      </c>
      <c r="N999" s="42">
        <v>0</v>
      </c>
      <c r="O999" s="42">
        <v>0</v>
      </c>
      <c r="P999" s="42">
        <v>790843788</v>
      </c>
      <c r="Q999" s="43">
        <v>0.61919999999999997</v>
      </c>
      <c r="R999" s="43">
        <v>0.61919999999999997</v>
      </c>
      <c r="S999" s="43">
        <v>0.63219999999999998</v>
      </c>
      <c r="T999" s="43">
        <v>0.56889999999999996</v>
      </c>
      <c r="U999" s="43">
        <v>0.61919999999999997</v>
      </c>
    </row>
    <row r="1000" spans="1:21" ht="14.1" customHeight="1" x14ac:dyDescent="0.2">
      <c r="A1000" s="40">
        <v>250903</v>
      </c>
      <c r="B1000" s="40" t="s">
        <v>996</v>
      </c>
      <c r="C1000" s="40" t="s">
        <v>1019</v>
      </c>
      <c r="D1000" s="41">
        <v>45866.744941999998</v>
      </c>
      <c r="E1000" s="42">
        <v>0</v>
      </c>
      <c r="F1000" s="42">
        <v>852829971</v>
      </c>
      <c r="G1000" s="42">
        <v>963328467</v>
      </c>
      <c r="H1000" s="42">
        <v>929303222</v>
      </c>
      <c r="I1000" s="43">
        <v>-3.5299999999999998E-2</v>
      </c>
      <c r="J1000" s="44">
        <v>0</v>
      </c>
      <c r="K1000" s="44">
        <v>0</v>
      </c>
      <c r="L1000" s="44">
        <v>0</v>
      </c>
      <c r="M1000" s="43">
        <v>-3.5299999999999998E-2</v>
      </c>
      <c r="N1000" s="42">
        <v>0</v>
      </c>
      <c r="O1000" s="42">
        <v>0</v>
      </c>
      <c r="P1000" s="42">
        <v>822707588</v>
      </c>
      <c r="Q1000" s="43">
        <v>0.6169</v>
      </c>
      <c r="R1000" s="43">
        <v>0.6169</v>
      </c>
      <c r="S1000" s="43">
        <v>0.63219999999999998</v>
      </c>
      <c r="T1000" s="43">
        <v>0.56889999999999996</v>
      </c>
      <c r="U1000" s="43">
        <v>0.6169</v>
      </c>
    </row>
    <row r="1001" spans="1:21" ht="14.1" customHeight="1" x14ac:dyDescent="0.2">
      <c r="A1001" s="40">
        <v>250904</v>
      </c>
      <c r="B1001" s="40" t="s">
        <v>997</v>
      </c>
      <c r="C1001" s="40" t="s">
        <v>1019</v>
      </c>
      <c r="D1001" s="41">
        <v>45866.742580999999</v>
      </c>
      <c r="E1001" s="42">
        <v>0</v>
      </c>
      <c r="F1001" s="42">
        <v>718186549</v>
      </c>
      <c r="G1001" s="42">
        <v>792559314</v>
      </c>
      <c r="H1001" s="42">
        <v>753251656</v>
      </c>
      <c r="I1001" s="43">
        <v>-4.9599999999999998E-2</v>
      </c>
      <c r="J1001" s="44">
        <v>0</v>
      </c>
      <c r="K1001" s="44">
        <v>0</v>
      </c>
      <c r="L1001" s="44">
        <v>0</v>
      </c>
      <c r="M1001" s="43">
        <v>-4.9599999999999998E-2</v>
      </c>
      <c r="N1001" s="42">
        <v>0</v>
      </c>
      <c r="O1001" s="42">
        <v>0</v>
      </c>
      <c r="P1001" s="42">
        <v>682567472</v>
      </c>
      <c r="Q1001" s="43">
        <v>0.6169</v>
      </c>
      <c r="R1001" s="43">
        <v>0.6169</v>
      </c>
      <c r="S1001" s="43">
        <v>0.63219999999999998</v>
      </c>
      <c r="T1001" s="43">
        <v>0.56889999999999996</v>
      </c>
      <c r="U1001" s="43">
        <v>0.6169</v>
      </c>
    </row>
    <row r="1002" spans="1:21" ht="14.1" customHeight="1" x14ac:dyDescent="0.2">
      <c r="A1002" s="40">
        <v>250905</v>
      </c>
      <c r="B1002" s="40" t="s">
        <v>998</v>
      </c>
      <c r="C1002" s="40" t="s">
        <v>1019</v>
      </c>
      <c r="D1002" s="41">
        <v>45866.693993000001</v>
      </c>
      <c r="E1002" s="42">
        <v>0</v>
      </c>
      <c r="F1002" s="42">
        <v>604940549</v>
      </c>
      <c r="G1002" s="42">
        <v>605736621</v>
      </c>
      <c r="H1002" s="42">
        <v>591203384</v>
      </c>
      <c r="I1002" s="43">
        <v>-2.4E-2</v>
      </c>
      <c r="J1002" s="44">
        <v>0</v>
      </c>
      <c r="K1002" s="44">
        <v>0</v>
      </c>
      <c r="L1002" s="44">
        <v>0</v>
      </c>
      <c r="M1002" s="43">
        <v>-2.4E-2</v>
      </c>
      <c r="N1002" s="42">
        <v>0</v>
      </c>
      <c r="O1002" s="42">
        <v>0</v>
      </c>
      <c r="P1002" s="42">
        <v>590426412</v>
      </c>
      <c r="Q1002" s="43">
        <v>0.6169</v>
      </c>
      <c r="R1002" s="43">
        <v>0.6169</v>
      </c>
      <c r="S1002" s="43">
        <v>0.63219999999999998</v>
      </c>
      <c r="T1002" s="43">
        <v>0.56889999999999996</v>
      </c>
      <c r="U1002" s="43">
        <v>0.6169</v>
      </c>
    </row>
    <row r="1003" spans="1:21" ht="14.1" customHeight="1" x14ac:dyDescent="0.2">
      <c r="A1003" s="40">
        <v>250906</v>
      </c>
      <c r="B1003" s="40" t="s">
        <v>999</v>
      </c>
      <c r="C1003" s="40" t="s">
        <v>1019</v>
      </c>
      <c r="D1003" s="41">
        <v>45869.662211000003</v>
      </c>
      <c r="E1003" s="42">
        <v>0</v>
      </c>
      <c r="F1003" s="42">
        <v>470587486</v>
      </c>
      <c r="G1003" s="42">
        <v>539291911</v>
      </c>
      <c r="H1003" s="42">
        <v>517194193</v>
      </c>
      <c r="I1003" s="43">
        <v>-4.1000000000000002E-2</v>
      </c>
      <c r="J1003" s="44">
        <v>0</v>
      </c>
      <c r="K1003" s="44">
        <v>0</v>
      </c>
      <c r="L1003" s="44">
        <v>0</v>
      </c>
      <c r="M1003" s="43">
        <v>-4.1000000000000002E-2</v>
      </c>
      <c r="N1003" s="42">
        <v>0</v>
      </c>
      <c r="O1003" s="42">
        <v>0</v>
      </c>
      <c r="P1003" s="42">
        <v>451304961</v>
      </c>
      <c r="Q1003" s="43">
        <v>0.6169</v>
      </c>
      <c r="R1003" s="43">
        <v>0.6169</v>
      </c>
      <c r="S1003" s="43">
        <v>0.63219999999999998</v>
      </c>
      <c r="T1003" s="43">
        <v>0.56889999999999996</v>
      </c>
      <c r="U1003" s="43">
        <v>0.6169</v>
      </c>
    </row>
    <row r="1004" spans="1:21" ht="14.1" customHeight="1" x14ac:dyDescent="0.2">
      <c r="A1004" s="40">
        <v>250907</v>
      </c>
      <c r="B1004" s="40" t="s">
        <v>1000</v>
      </c>
      <c r="C1004" s="40" t="s">
        <v>1019</v>
      </c>
      <c r="D1004" s="41">
        <v>45867.828113000003</v>
      </c>
      <c r="E1004" s="42">
        <v>0</v>
      </c>
      <c r="F1004" s="42">
        <v>741382263</v>
      </c>
      <c r="G1004" s="42">
        <v>801178753</v>
      </c>
      <c r="H1004" s="42">
        <v>772439902</v>
      </c>
      <c r="I1004" s="43">
        <v>-3.5900000000000001E-2</v>
      </c>
      <c r="J1004" s="44">
        <v>0</v>
      </c>
      <c r="K1004" s="44">
        <v>0</v>
      </c>
      <c r="L1004" s="44">
        <v>0</v>
      </c>
      <c r="M1004" s="43">
        <v>-3.5900000000000001E-2</v>
      </c>
      <c r="N1004" s="42">
        <v>0</v>
      </c>
      <c r="O1004" s="42">
        <v>0</v>
      </c>
      <c r="P1004" s="42">
        <v>714788355</v>
      </c>
      <c r="Q1004" s="43">
        <v>0.6169</v>
      </c>
      <c r="R1004" s="43">
        <v>0.6169</v>
      </c>
      <c r="S1004" s="43">
        <v>0.63219999999999998</v>
      </c>
      <c r="T1004" s="43">
        <v>0.56889999999999996</v>
      </c>
      <c r="U1004" s="43">
        <v>0.6169</v>
      </c>
    </row>
    <row r="1005" spans="1:21" ht="14.1" customHeight="1" x14ac:dyDescent="0.2">
      <c r="A1005" s="40">
        <v>251901</v>
      </c>
      <c r="B1005" s="40" t="s">
        <v>1001</v>
      </c>
      <c r="C1005" s="40" t="s">
        <v>1019</v>
      </c>
      <c r="D1005" s="41">
        <v>45868.399919000003</v>
      </c>
      <c r="E1005" s="42">
        <v>10719610</v>
      </c>
      <c r="F1005" s="42">
        <v>1551574412</v>
      </c>
      <c r="G1005" s="42">
        <v>1549222435</v>
      </c>
      <c r="H1005" s="42">
        <v>1311882971</v>
      </c>
      <c r="I1005" s="43">
        <v>-0.1532</v>
      </c>
      <c r="J1005" s="44">
        <v>0</v>
      </c>
      <c r="K1005" s="44">
        <v>0</v>
      </c>
      <c r="L1005" s="44">
        <v>0</v>
      </c>
      <c r="M1005" s="43">
        <v>-0.1532</v>
      </c>
      <c r="N1005" s="42">
        <v>9706831</v>
      </c>
      <c r="O1005" s="42">
        <v>-1012779</v>
      </c>
      <c r="P1005" s="42">
        <v>1314504083</v>
      </c>
      <c r="Q1005" s="43">
        <v>0.65410000000000001</v>
      </c>
      <c r="R1005" s="43">
        <v>0.65410000000000001</v>
      </c>
      <c r="S1005" s="43">
        <v>0.63219999999999998</v>
      </c>
      <c r="T1005" s="43">
        <v>0.56889999999999996</v>
      </c>
      <c r="U1005" s="43">
        <v>0.63219999999999998</v>
      </c>
    </row>
    <row r="1006" spans="1:21" ht="14.1" customHeight="1" x14ac:dyDescent="0.2">
      <c r="A1006" s="40">
        <v>251902</v>
      </c>
      <c r="B1006" s="40" t="s">
        <v>1002</v>
      </c>
      <c r="C1006" s="40" t="s">
        <v>1019</v>
      </c>
      <c r="D1006" s="41">
        <v>45869.759559999999</v>
      </c>
      <c r="E1006" s="42">
        <v>6224651</v>
      </c>
      <c r="F1006" s="42">
        <v>2360008114</v>
      </c>
      <c r="G1006" s="42">
        <v>2360008114</v>
      </c>
      <c r="H1006" s="42">
        <v>1979266609</v>
      </c>
      <c r="I1006" s="43">
        <v>-0.1613</v>
      </c>
      <c r="J1006" s="44">
        <v>0</v>
      </c>
      <c r="K1006" s="44">
        <v>0</v>
      </c>
      <c r="L1006" s="44">
        <v>0</v>
      </c>
      <c r="M1006" s="43">
        <v>-0.1613</v>
      </c>
      <c r="N1006" s="42">
        <v>5311194</v>
      </c>
      <c r="O1006" s="42">
        <v>-913457</v>
      </c>
      <c r="P1006" s="42">
        <v>1979357379</v>
      </c>
      <c r="Q1006" s="43">
        <v>0.61919999999999997</v>
      </c>
      <c r="R1006" s="43">
        <v>0.61919999999999997</v>
      </c>
      <c r="S1006" s="43">
        <v>0.63219999999999998</v>
      </c>
      <c r="T1006" s="43">
        <v>0.56889999999999996</v>
      </c>
      <c r="U1006" s="43">
        <v>0.61919999999999997</v>
      </c>
    </row>
    <row r="1007" spans="1:21" ht="14.1" customHeight="1" x14ac:dyDescent="0.2">
      <c r="A1007" s="40">
        <v>252901</v>
      </c>
      <c r="B1007" s="40" t="s">
        <v>1003</v>
      </c>
      <c r="C1007" s="40" t="s">
        <v>1019</v>
      </c>
      <c r="D1007" s="41">
        <v>45870.568542000001</v>
      </c>
      <c r="E1007" s="42">
        <v>0</v>
      </c>
      <c r="F1007" s="42">
        <v>957059165</v>
      </c>
      <c r="G1007" s="42">
        <v>853409343</v>
      </c>
      <c r="H1007" s="42">
        <v>878132949</v>
      </c>
      <c r="I1007" s="43">
        <v>2.9000000000000001E-2</v>
      </c>
      <c r="J1007" s="44">
        <v>0</v>
      </c>
      <c r="K1007" s="44">
        <v>0</v>
      </c>
      <c r="L1007" s="44">
        <v>0</v>
      </c>
      <c r="M1007" s="43">
        <v>2.9000000000000001E-2</v>
      </c>
      <c r="N1007" s="42">
        <v>0</v>
      </c>
      <c r="O1007" s="42">
        <v>0</v>
      </c>
      <c r="P1007" s="42">
        <v>984785547</v>
      </c>
      <c r="Q1007" s="43">
        <v>0.62819999999999998</v>
      </c>
      <c r="R1007" s="43">
        <v>0.62570000000000003</v>
      </c>
      <c r="S1007" s="43">
        <v>0.63219999999999998</v>
      </c>
      <c r="T1007" s="43">
        <v>0.56889999999999996</v>
      </c>
      <c r="U1007" s="43">
        <v>0.62570000000000003</v>
      </c>
    </row>
    <row r="1008" spans="1:21" ht="14.1" customHeight="1" x14ac:dyDescent="0.2">
      <c r="A1008" s="40">
        <v>252902</v>
      </c>
      <c r="B1008" s="40" t="s">
        <v>1004</v>
      </c>
      <c r="C1008" s="40" t="s">
        <v>1019</v>
      </c>
      <c r="D1008" s="41">
        <v>45870.515613000003</v>
      </c>
      <c r="E1008" s="42">
        <v>0</v>
      </c>
      <c r="F1008" s="42">
        <v>109193033</v>
      </c>
      <c r="G1008" s="42">
        <v>108381969</v>
      </c>
      <c r="H1008" s="42">
        <v>112572679</v>
      </c>
      <c r="I1008" s="43">
        <v>3.8699999999999998E-2</v>
      </c>
      <c r="J1008" s="44">
        <v>0</v>
      </c>
      <c r="K1008" s="44">
        <v>0</v>
      </c>
      <c r="L1008" s="44">
        <v>0</v>
      </c>
      <c r="M1008" s="43">
        <v>3.8699999999999998E-2</v>
      </c>
      <c r="N1008" s="42">
        <v>0</v>
      </c>
      <c r="O1008" s="42">
        <v>0</v>
      </c>
      <c r="P1008" s="42">
        <v>113415104</v>
      </c>
      <c r="Q1008" s="43">
        <v>0.6169</v>
      </c>
      <c r="R1008" s="43">
        <v>0.60870000000000002</v>
      </c>
      <c r="S1008" s="43">
        <v>0.63219999999999998</v>
      </c>
      <c r="T1008" s="43">
        <v>0.56889999999999996</v>
      </c>
      <c r="U1008" s="43">
        <v>0.60870000000000002</v>
      </c>
    </row>
    <row r="1009" spans="1:21" ht="14.1" customHeight="1" x14ac:dyDescent="0.2">
      <c r="A1009" s="40">
        <v>252903</v>
      </c>
      <c r="B1009" s="40" t="s">
        <v>1005</v>
      </c>
      <c r="C1009" s="40" t="s">
        <v>1019</v>
      </c>
      <c r="D1009" s="41">
        <v>45866.685196999999</v>
      </c>
      <c r="E1009" s="42">
        <v>0</v>
      </c>
      <c r="F1009" s="42">
        <v>486775107</v>
      </c>
      <c r="G1009" s="42">
        <v>473848523</v>
      </c>
      <c r="H1009" s="42">
        <v>472389406</v>
      </c>
      <c r="I1009" s="43">
        <v>-3.0999999999999999E-3</v>
      </c>
      <c r="J1009" s="44">
        <v>0</v>
      </c>
      <c r="K1009" s="44">
        <v>0</v>
      </c>
      <c r="L1009" s="44">
        <v>0</v>
      </c>
      <c r="M1009" s="43">
        <v>-3.0999999999999999E-3</v>
      </c>
      <c r="N1009" s="42">
        <v>0</v>
      </c>
      <c r="O1009" s="42">
        <v>0</v>
      </c>
      <c r="P1009" s="42">
        <v>485276185</v>
      </c>
      <c r="Q1009" s="43">
        <v>0.6855</v>
      </c>
      <c r="R1009" s="43">
        <v>0.6855</v>
      </c>
      <c r="S1009" s="43">
        <v>0.63219999999999998</v>
      </c>
      <c r="T1009" s="43">
        <v>0.56889999999999996</v>
      </c>
      <c r="U1009" s="43">
        <v>0.63219999999999998</v>
      </c>
    </row>
    <row r="1010" spans="1:21" ht="14.1" customHeight="1" x14ac:dyDescent="0.2">
      <c r="A1010" s="40">
        <v>253901</v>
      </c>
      <c r="B1010" s="40" t="s">
        <v>1006</v>
      </c>
      <c r="C1010" s="40" t="s">
        <v>1019</v>
      </c>
      <c r="D1010" s="41">
        <v>45869.765300999999</v>
      </c>
      <c r="E1010" s="42">
        <v>38201788</v>
      </c>
      <c r="F1010" s="42">
        <v>1339850566</v>
      </c>
      <c r="G1010" s="42">
        <v>947907434</v>
      </c>
      <c r="H1010" s="42">
        <v>927865229</v>
      </c>
      <c r="I1010" s="43">
        <v>-2.1100000000000001E-2</v>
      </c>
      <c r="J1010" s="44">
        <v>0</v>
      </c>
      <c r="K1010" s="44">
        <v>0</v>
      </c>
      <c r="L1010" s="44">
        <v>0</v>
      </c>
      <c r="M1010" s="43">
        <v>-2.1100000000000001E-2</v>
      </c>
      <c r="N1010" s="42">
        <v>27881143</v>
      </c>
      <c r="O1010" s="42">
        <v>-10320645</v>
      </c>
      <c r="P1010" s="42">
        <v>1302008340</v>
      </c>
      <c r="Q1010" s="43">
        <v>0.67369999999999997</v>
      </c>
      <c r="R1010" s="43">
        <v>0.67369999999999997</v>
      </c>
      <c r="S1010" s="43">
        <v>0.63219999999999998</v>
      </c>
      <c r="T1010" s="43">
        <v>0.56889999999999996</v>
      </c>
      <c r="U1010" s="43">
        <v>0.63219999999999998</v>
      </c>
    </row>
    <row r="1011" spans="1:21" ht="14.1" customHeight="1" x14ac:dyDescent="0.2">
      <c r="A1011" s="40">
        <v>254901</v>
      </c>
      <c r="B1011" s="40" t="s">
        <v>1007</v>
      </c>
      <c r="C1011" s="40" t="s">
        <v>1019</v>
      </c>
      <c r="D1011" s="41">
        <v>45869.619837999999</v>
      </c>
      <c r="E1011" s="42">
        <v>0</v>
      </c>
      <c r="F1011" s="42">
        <v>1637613767</v>
      </c>
      <c r="G1011" s="42">
        <v>1635867349</v>
      </c>
      <c r="H1011" s="42">
        <v>1531542676</v>
      </c>
      <c r="I1011" s="43">
        <v>-6.3799999999999996E-2</v>
      </c>
      <c r="J1011" s="44">
        <v>0</v>
      </c>
      <c r="K1011" s="44">
        <v>0</v>
      </c>
      <c r="L1011" s="44">
        <v>0</v>
      </c>
      <c r="M1011" s="43">
        <v>-6.3799999999999996E-2</v>
      </c>
      <c r="N1011" s="42">
        <v>0</v>
      </c>
      <c r="O1011" s="42">
        <v>0</v>
      </c>
      <c r="P1011" s="42">
        <v>1533177719</v>
      </c>
      <c r="Q1011" s="43">
        <v>0.6169</v>
      </c>
      <c r="R1011" s="43">
        <v>0.6169</v>
      </c>
      <c r="S1011" s="43">
        <v>0.63219999999999998</v>
      </c>
      <c r="T1011" s="43">
        <v>0.56889999999999996</v>
      </c>
      <c r="U1011" s="43">
        <v>0.6169</v>
      </c>
    </row>
    <row r="1012" spans="1:21" ht="14.1" customHeight="1" x14ac:dyDescent="0.2">
      <c r="A1012" s="40">
        <v>254902</v>
      </c>
      <c r="B1012" s="40" t="s">
        <v>1008</v>
      </c>
      <c r="C1012" s="40" t="s">
        <v>1019</v>
      </c>
      <c r="D1012" s="41">
        <v>45869.794895999999</v>
      </c>
      <c r="E1012" s="42">
        <v>0</v>
      </c>
      <c r="F1012" s="42">
        <v>367615906</v>
      </c>
      <c r="G1012" s="42">
        <v>368076882</v>
      </c>
      <c r="H1012" s="42">
        <v>378209431</v>
      </c>
      <c r="I1012" s="43">
        <v>2.75E-2</v>
      </c>
      <c r="J1012" s="44">
        <v>0</v>
      </c>
      <c r="K1012" s="44">
        <v>0</v>
      </c>
      <c r="L1012" s="44">
        <v>0</v>
      </c>
      <c r="M1012" s="43">
        <v>2.75E-2</v>
      </c>
      <c r="N1012" s="42">
        <v>0</v>
      </c>
      <c r="O1012" s="42">
        <v>0</v>
      </c>
      <c r="P1012" s="42">
        <v>377735765</v>
      </c>
      <c r="Q1012" s="43">
        <v>0.6169</v>
      </c>
      <c r="R1012" s="43">
        <v>0.61529999999999996</v>
      </c>
      <c r="S1012" s="43">
        <v>0.63219999999999998</v>
      </c>
      <c r="T1012" s="43">
        <v>0.56889999999999996</v>
      </c>
      <c r="U1012" s="43">
        <v>0.61529999999999996</v>
      </c>
    </row>
  </sheetData>
  <sheetProtection algorithmName="SHA-512" hashValue="AhXkC0OVRqfyq6Ml7v9dn2K7MAWJ/tMQp9CMSfiEkbx3THDZwfinD1/QE3bAImR1r8K/jdsY7ywgtkPIqRrK5g==" saltValue="LNSA5852Zg5mIkoxU0R/Bw==" spinCount="100000" sheet="1" objects="1" scenarios="1"/>
  <autoFilter ref="A2:U1012" xr:uid="{00000000-0009-0000-0000-000000000000}"/>
  <pageMargins left="0.05" right="0.05" top="0.5" bottom="0.5" header="0" footer="0"/>
  <pageSetup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LPVS Calc</vt:lpstr>
      <vt:lpstr>VATR Calc</vt:lpstr>
      <vt:lpstr>Tax Data</vt:lpstr>
      <vt:lpstr>311 &amp; 313 expiration</vt:lpstr>
      <vt:lpstr>LPVS_MCR2026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McKenzie, Al</dc:creator>
  <cp:keywords/>
  <dc:description/>
  <cp:lastModifiedBy>Maynard-Harrison, Amy</cp:lastModifiedBy>
  <cp:revision/>
  <dcterms:created xsi:type="dcterms:W3CDTF">2019-05-28T13:56:47Z</dcterms:created>
  <dcterms:modified xsi:type="dcterms:W3CDTF">2026-06-18T14:18:11Z</dcterms:modified>
  <cp:category/>
  <cp:contentStatus/>
</cp:coreProperties>
</file>