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ulbert\Desktop\HB 3\"/>
    </mc:Choice>
  </mc:AlternateContent>
  <xr:revisionPtr revIDLastSave="0" documentId="8_{4D70E3E1-0ED8-4DB5-A4B4-6E22B255ECCC}" xr6:coauthVersionLast="43" xr6:coauthVersionMax="43" xr10:uidLastSave="{00000000-0000-0000-0000-000000000000}"/>
  <bookViews>
    <workbookView xWindow="5370" yWindow="316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9" i="1"/>
  <c r="H20" i="1"/>
  <c r="H21" i="1"/>
  <c r="H22" i="1"/>
  <c r="H18" i="1"/>
  <c r="M2" i="1"/>
  <c r="H3" i="1"/>
  <c r="M3" i="1" s="1"/>
  <c r="L2" i="1"/>
  <c r="K2" i="1"/>
  <c r="H4" i="1" l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M4" i="1" l="1"/>
  <c r="H5" i="1"/>
  <c r="M5" i="1" s="1"/>
  <c r="I3" i="1"/>
  <c r="K3" i="1"/>
  <c r="L3" i="1"/>
  <c r="G23" i="1"/>
  <c r="J3" i="1"/>
  <c r="I4" i="1" l="1"/>
  <c r="L4" i="1"/>
  <c r="K4" i="1"/>
  <c r="J4" i="1"/>
  <c r="I5" i="1" l="1"/>
  <c r="K5" i="1"/>
  <c r="L5" i="1"/>
  <c r="J5" i="1"/>
  <c r="H6" i="1"/>
  <c r="J6" i="1" l="1"/>
  <c r="H7" i="1"/>
  <c r="M6" i="1"/>
  <c r="I6" i="1"/>
  <c r="L6" i="1"/>
  <c r="K6" i="1"/>
  <c r="H8" i="1" l="1"/>
  <c r="K7" i="1"/>
  <c r="M7" i="1"/>
  <c r="I7" i="1"/>
  <c r="J7" i="1"/>
  <c r="L7" i="1"/>
  <c r="I8" i="1"/>
  <c r="H9" i="1" l="1"/>
  <c r="M8" i="1"/>
  <c r="J8" i="1"/>
  <c r="L8" i="1"/>
  <c r="K8" i="1"/>
  <c r="I9" i="1"/>
  <c r="J9" i="1"/>
  <c r="H10" i="1" l="1"/>
  <c r="M9" i="1"/>
  <c r="L9" i="1"/>
  <c r="K9" i="1"/>
  <c r="K10" i="1" s="1"/>
  <c r="H11" i="1" l="1"/>
  <c r="M10" i="1"/>
  <c r="J10" i="1"/>
  <c r="I10" i="1"/>
  <c r="I11" i="1"/>
  <c r="L10" i="1"/>
  <c r="H12" i="1" l="1"/>
  <c r="M11" i="1"/>
  <c r="K11" i="1"/>
  <c r="L11" i="1"/>
  <c r="J12" i="1"/>
  <c r="J11" i="1"/>
  <c r="H13" i="1" l="1"/>
  <c r="M12" i="1"/>
  <c r="M17" i="1"/>
  <c r="L12" i="1"/>
  <c r="I12" i="1"/>
  <c r="K12" i="1"/>
  <c r="K13" i="1" s="1"/>
  <c r="H14" i="1" l="1"/>
  <c r="M13" i="1"/>
  <c r="M18" i="1"/>
  <c r="J13" i="1"/>
  <c r="I13" i="1"/>
  <c r="K14" i="1"/>
  <c r="L13" i="1"/>
  <c r="H15" i="1" l="1"/>
  <c r="M14" i="1"/>
  <c r="M19" i="1"/>
  <c r="I14" i="1"/>
  <c r="J14" i="1"/>
  <c r="L14" i="1"/>
  <c r="H16" i="1" l="1"/>
  <c r="M16" i="1" s="1"/>
  <c r="M15" i="1"/>
  <c r="I15" i="1"/>
  <c r="M20" i="1"/>
  <c r="J15" i="1"/>
  <c r="K15" i="1"/>
  <c r="K16" i="1" s="1"/>
  <c r="J16" i="1"/>
  <c r="L15" i="1"/>
  <c r="M22" i="1" l="1"/>
  <c r="M25" i="1" s="1"/>
  <c r="M21" i="1"/>
  <c r="L16" i="1"/>
  <c r="I16" i="1"/>
  <c r="I17" i="1"/>
  <c r="K17" i="1" l="1"/>
  <c r="J17" i="1"/>
  <c r="J18" i="1"/>
  <c r="L17" i="1"/>
  <c r="K18" i="1" l="1"/>
  <c r="I18" i="1"/>
  <c r="L18" i="1"/>
  <c r="K19" i="1" l="1"/>
  <c r="J19" i="1"/>
  <c r="L19" i="1"/>
  <c r="I19" i="1"/>
  <c r="I20" i="1"/>
  <c r="J20" i="1" l="1"/>
  <c r="K20" i="1"/>
  <c r="L20" i="1"/>
  <c r="L21" i="1"/>
  <c r="J21" i="1" l="1"/>
  <c r="K21" i="1"/>
  <c r="I21" i="1"/>
  <c r="L22" i="1" l="1"/>
  <c r="L23" i="1" s="1"/>
  <c r="J22" i="1"/>
  <c r="K22" i="1"/>
  <c r="I22" i="1"/>
</calcChain>
</file>

<file path=xl/sharedStrings.xml><?xml version="1.0" encoding="utf-8"?>
<sst xmlns="http://schemas.openxmlformats.org/spreadsheetml/2006/main" count="15" uniqueCount="15">
  <si>
    <t>20+</t>
  </si>
  <si>
    <t>2018-19 District Minimum Salary Schedule</t>
  </si>
  <si>
    <t>2018-19 Pre HB3 State Minimum Salary Schedule</t>
  </si>
  <si>
    <t>2019-20 HB3 State Minimum Salary Schedule</t>
  </si>
  <si>
    <t>Years of Experience (CYS)</t>
  </si>
  <si>
    <t># of educators by CYS</t>
  </si>
  <si>
    <t>District Annual Step Raise Given 2018-19 Salary Schedule</t>
  </si>
  <si>
    <r>
      <t>District MSS Excess/</t>
    </r>
    <r>
      <rPr>
        <sz val="11"/>
        <color rgb="FFFF0000"/>
        <rFont val="Calibri"/>
        <family val="2"/>
        <scheme val="minor"/>
      </rPr>
      <t>(Shortage)</t>
    </r>
    <r>
      <rPr>
        <sz val="11"/>
        <color theme="1"/>
        <rFont val="Calibri"/>
        <family val="2"/>
        <scheme val="minor"/>
      </rPr>
      <t xml:space="preserve"> vs HB3 State MSS</t>
    </r>
  </si>
  <si>
    <t>District Annual Step Raise Given 2019-20 Salary Schedule</t>
  </si>
  <si>
    <t>New District 2019-20 Minimum Salary Schedule</t>
  </si>
  <si>
    <t>TTESS Distinguished (If Consistently Rated)</t>
  </si>
  <si>
    <t>Total Budget Impact from Salary Increase by CYS</t>
  </si>
  <si>
    <t>Increase from old local district minimum schedule</t>
  </si>
  <si>
    <t>Average Raise from HB3 Changes</t>
  </si>
  <si>
    <t>Average for Veteran Educators (excluding TRS):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</si>
</sst>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6" fontId="0" fillId="0" borderId="0" xfId="0" applyNumberFormat="1"/>
    <xf numFmtId="164" fontId="0" fillId="0" borderId="0" xfId="0" applyNumberFormat="1"/>
    <xf numFmtId="6" fontId="2" fillId="0" borderId="1" xfId="1" applyNumberFormat="1"/>
    <xf numFmtId="165" fontId="0" fillId="0" borderId="0" xfId="2" applyNumberFormat="1" applyFont="1"/>
    <xf numFmtId="165" fontId="0" fillId="0" borderId="0" xfId="0" applyNumberFormat="1"/>
    <xf numFmtId="0" fontId="0" fillId="2" borderId="0" xfId="0" applyFill="1" applyAlignment="1">
      <alignment horizontal="center" wrapText="1"/>
    </xf>
    <xf numFmtId="164" fontId="2" fillId="0" borderId="1" xfId="1" applyNumberFormat="1"/>
    <xf numFmtId="49" fontId="0" fillId="0" borderId="0" xfId="0" applyNumberFormat="1" applyAlignment="1">
      <alignment horizontal="center"/>
    </xf>
    <xf numFmtId="165" fontId="1" fillId="4" borderId="0" xfId="3" applyNumberFormat="1" applyFill="1"/>
    <xf numFmtId="0" fontId="1" fillId="4" borderId="0" xfId="3" applyFill="1"/>
    <xf numFmtId="166" fontId="0" fillId="0" borderId="0" xfId="2" applyNumberFormat="1" applyFont="1" applyAlignment="1">
      <alignment horizontal="center"/>
    </xf>
    <xf numFmtId="0" fontId="0" fillId="2" borderId="0" xfId="0" quotePrefix="1" applyFill="1" applyAlignment="1">
      <alignment horizontal="center" wrapText="1"/>
    </xf>
    <xf numFmtId="0" fontId="0" fillId="2" borderId="0" xfId="0" quotePrefix="1" applyFill="1" applyBorder="1" applyAlignment="1">
      <alignment horizontal="center" wrapText="1"/>
    </xf>
    <xf numFmtId="166" fontId="0" fillId="0" borderId="0" xfId="2" applyNumberFormat="1" applyFont="1"/>
    <xf numFmtId="6" fontId="2" fillId="0" borderId="2" xfId="1" applyNumberFormat="1" applyBorder="1"/>
    <xf numFmtId="0" fontId="0" fillId="0" borderId="0" xfId="0" applyBorder="1"/>
    <xf numFmtId="6" fontId="0" fillId="0" borderId="0" xfId="0" quotePrefix="1" applyNumberFormat="1" applyAlignment="1">
      <alignment horizontal="right"/>
    </xf>
  </cellXfs>
  <cellStyles count="4">
    <cellStyle name="40% - Accent1" xfId="3" builtinId="31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2018-19 Pre HB3 State Minimum Salary Schedule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Sheet1!$B$2:$B$22</c:f>
              <c:numCache>
                <c:formatCode>_("$"* #,##0_);_("$"* \(#,##0\);_("$"* "-"??_);_(@_)</c:formatCode>
                <c:ptCount val="21"/>
                <c:pt idx="0">
                  <c:v>28080</c:v>
                </c:pt>
                <c:pt idx="1">
                  <c:v>28690</c:v>
                </c:pt>
                <c:pt idx="2">
                  <c:v>29290</c:v>
                </c:pt>
                <c:pt idx="3">
                  <c:v>29890</c:v>
                </c:pt>
                <c:pt idx="4">
                  <c:v>31170</c:v>
                </c:pt>
                <c:pt idx="5">
                  <c:v>32440</c:v>
                </c:pt>
                <c:pt idx="6">
                  <c:v>33720</c:v>
                </c:pt>
                <c:pt idx="7">
                  <c:v>34900</c:v>
                </c:pt>
                <c:pt idx="8">
                  <c:v>36020</c:v>
                </c:pt>
                <c:pt idx="9">
                  <c:v>37080</c:v>
                </c:pt>
                <c:pt idx="10">
                  <c:v>38080</c:v>
                </c:pt>
                <c:pt idx="11">
                  <c:v>39020</c:v>
                </c:pt>
                <c:pt idx="12">
                  <c:v>39930</c:v>
                </c:pt>
                <c:pt idx="13">
                  <c:v>40760</c:v>
                </c:pt>
                <c:pt idx="14">
                  <c:v>41560</c:v>
                </c:pt>
                <c:pt idx="15">
                  <c:v>42310</c:v>
                </c:pt>
                <c:pt idx="16">
                  <c:v>43030</c:v>
                </c:pt>
                <c:pt idx="17">
                  <c:v>43700</c:v>
                </c:pt>
                <c:pt idx="18">
                  <c:v>44340</c:v>
                </c:pt>
                <c:pt idx="19">
                  <c:v>44940</c:v>
                </c:pt>
                <c:pt idx="20">
                  <c:v>45510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C-4661-9B86-75AB8503D16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2019-20 HB3 State Minimum Salary Schedule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Sheet1!$C$2:$C$22</c:f>
              <c:numCache>
                <c:formatCode>"$"#,##0</c:formatCode>
                <c:ptCount val="21"/>
                <c:pt idx="0">
                  <c:v>33660</c:v>
                </c:pt>
                <c:pt idx="1">
                  <c:v>34390</c:v>
                </c:pt>
                <c:pt idx="2">
                  <c:v>35100</c:v>
                </c:pt>
                <c:pt idx="3">
                  <c:v>35830</c:v>
                </c:pt>
                <c:pt idx="4">
                  <c:v>37350</c:v>
                </c:pt>
                <c:pt idx="5">
                  <c:v>38880</c:v>
                </c:pt>
                <c:pt idx="6">
                  <c:v>40410</c:v>
                </c:pt>
                <c:pt idx="7">
                  <c:v>41830</c:v>
                </c:pt>
                <c:pt idx="8">
                  <c:v>43170</c:v>
                </c:pt>
                <c:pt idx="9">
                  <c:v>44440</c:v>
                </c:pt>
                <c:pt idx="10">
                  <c:v>45630</c:v>
                </c:pt>
                <c:pt idx="11">
                  <c:v>46770</c:v>
                </c:pt>
                <c:pt idx="12">
                  <c:v>47850</c:v>
                </c:pt>
                <c:pt idx="13">
                  <c:v>48850</c:v>
                </c:pt>
                <c:pt idx="14">
                  <c:v>49810</c:v>
                </c:pt>
                <c:pt idx="15">
                  <c:v>50710</c:v>
                </c:pt>
                <c:pt idx="16">
                  <c:v>51570</c:v>
                </c:pt>
                <c:pt idx="17">
                  <c:v>52370</c:v>
                </c:pt>
                <c:pt idx="18">
                  <c:v>53140</c:v>
                </c:pt>
                <c:pt idx="19">
                  <c:v>53860</c:v>
                </c:pt>
                <c:pt idx="20">
                  <c:v>54540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C-4661-9B86-75AB8503D16B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2018-19 District Minimum Salary Schedule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Sheet1!$D$2:$D$22</c:f>
              <c:numCache>
                <c:formatCode>"$"#,##0</c:formatCode>
                <c:ptCount val="21"/>
                <c:pt idx="0">
                  <c:v>37400</c:v>
                </c:pt>
                <c:pt idx="1">
                  <c:v>38100</c:v>
                </c:pt>
                <c:pt idx="2">
                  <c:v>38800</c:v>
                </c:pt>
                <c:pt idx="3">
                  <c:v>39500</c:v>
                </c:pt>
                <c:pt idx="4">
                  <c:v>40200</c:v>
                </c:pt>
                <c:pt idx="5">
                  <c:v>40900</c:v>
                </c:pt>
                <c:pt idx="6">
                  <c:v>41600</c:v>
                </c:pt>
                <c:pt idx="7">
                  <c:v>42300</c:v>
                </c:pt>
                <c:pt idx="8">
                  <c:v>43000</c:v>
                </c:pt>
                <c:pt idx="9">
                  <c:v>43700</c:v>
                </c:pt>
                <c:pt idx="10">
                  <c:v>44400</c:v>
                </c:pt>
                <c:pt idx="11">
                  <c:v>45100</c:v>
                </c:pt>
                <c:pt idx="12">
                  <c:v>45700</c:v>
                </c:pt>
                <c:pt idx="13">
                  <c:v>46300</c:v>
                </c:pt>
                <c:pt idx="14">
                  <c:v>46800</c:v>
                </c:pt>
                <c:pt idx="15">
                  <c:v>47300</c:v>
                </c:pt>
                <c:pt idx="16">
                  <c:v>47800</c:v>
                </c:pt>
                <c:pt idx="17">
                  <c:v>48300</c:v>
                </c:pt>
                <c:pt idx="18">
                  <c:v>48800</c:v>
                </c:pt>
                <c:pt idx="19">
                  <c:v>49300</c:v>
                </c:pt>
                <c:pt idx="20">
                  <c:v>49800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C-4661-9B86-75AB8503D16B}"/>
            </c:ext>
          </c:extLst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New District 2019-20 Minimum Salary Schedule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Sheet1!$H$2:$H$22</c:f>
              <c:numCache>
                <c:formatCode>"$"#,##0</c:formatCode>
                <c:ptCount val="21"/>
                <c:pt idx="0">
                  <c:v>37500</c:v>
                </c:pt>
                <c:pt idx="1">
                  <c:v>38500</c:v>
                </c:pt>
                <c:pt idx="2">
                  <c:v>39400</c:v>
                </c:pt>
                <c:pt idx="3">
                  <c:v>40200</c:v>
                </c:pt>
                <c:pt idx="4">
                  <c:v>40900</c:v>
                </c:pt>
                <c:pt idx="5">
                  <c:v>44400</c:v>
                </c:pt>
                <c:pt idx="6">
                  <c:v>45000</c:v>
                </c:pt>
                <c:pt idx="7">
                  <c:v>45600</c:v>
                </c:pt>
                <c:pt idx="8">
                  <c:v>46200</c:v>
                </c:pt>
                <c:pt idx="9">
                  <c:v>46800</c:v>
                </c:pt>
                <c:pt idx="10">
                  <c:v>47400</c:v>
                </c:pt>
                <c:pt idx="11">
                  <c:v>48000</c:v>
                </c:pt>
                <c:pt idx="12">
                  <c:v>48600</c:v>
                </c:pt>
                <c:pt idx="13">
                  <c:v>49200</c:v>
                </c:pt>
                <c:pt idx="14">
                  <c:v>49800</c:v>
                </c:pt>
                <c:pt idx="15">
                  <c:v>50710</c:v>
                </c:pt>
                <c:pt idx="16">
                  <c:v>51570</c:v>
                </c:pt>
                <c:pt idx="17">
                  <c:v>52370</c:v>
                </c:pt>
                <c:pt idx="18">
                  <c:v>53140</c:v>
                </c:pt>
                <c:pt idx="19">
                  <c:v>53860</c:v>
                </c:pt>
                <c:pt idx="20">
                  <c:v>54540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C-4661-9B86-75AB8503D16B}"/>
            </c:ext>
          </c:extLst>
        </c:ser>
        <c:ser>
          <c:idx val="4"/>
          <c:order val="4"/>
          <c:tx>
            <c:strRef>
              <c:f>Sheet1!$K$1</c:f>
              <c:strCache>
                <c:ptCount val="1"/>
                <c:pt idx="0">
                  <c:v>TTESS Distinguished (If Consistently Rated)</c:v>
                </c:pt>
              </c:strCache>
            </c:strRef>
          </c:tx>
          <c:spPr>
            <a:ln w="381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Sheet1!$K$2:$K$22</c:f>
              <c:numCache>
                <c:formatCode>_("$"* #,##0_);_("$"* \(#,##0\);_("$"* "-"??_);_(@_)</c:formatCode>
                <c:ptCount val="21"/>
                <c:pt idx="0">
                  <c:v>37500</c:v>
                </c:pt>
                <c:pt idx="1">
                  <c:v>38500</c:v>
                </c:pt>
                <c:pt idx="2">
                  <c:v>39400</c:v>
                </c:pt>
                <c:pt idx="3">
                  <c:v>40200</c:v>
                </c:pt>
                <c:pt idx="4">
                  <c:v>40900</c:v>
                </c:pt>
                <c:pt idx="5">
                  <c:v>44900</c:v>
                </c:pt>
                <c:pt idx="6">
                  <c:v>46000</c:v>
                </c:pt>
                <c:pt idx="7">
                  <c:v>47100</c:v>
                </c:pt>
                <c:pt idx="8">
                  <c:v>48200</c:v>
                </c:pt>
                <c:pt idx="9">
                  <c:v>49300</c:v>
                </c:pt>
                <c:pt idx="10">
                  <c:v>50400</c:v>
                </c:pt>
                <c:pt idx="11">
                  <c:v>51500</c:v>
                </c:pt>
                <c:pt idx="12">
                  <c:v>52600</c:v>
                </c:pt>
                <c:pt idx="13">
                  <c:v>53700</c:v>
                </c:pt>
                <c:pt idx="14">
                  <c:v>54800</c:v>
                </c:pt>
                <c:pt idx="15">
                  <c:v>56210</c:v>
                </c:pt>
                <c:pt idx="16">
                  <c:v>57570</c:v>
                </c:pt>
                <c:pt idx="17">
                  <c:v>58870</c:v>
                </c:pt>
                <c:pt idx="18">
                  <c:v>60140</c:v>
                </c:pt>
                <c:pt idx="19">
                  <c:v>61360</c:v>
                </c:pt>
                <c:pt idx="20">
                  <c:v>62540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C-4661-9B86-75AB8503D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553408"/>
        <c:axId val="2045343296"/>
      </c:lineChart>
      <c:catAx>
        <c:axId val="2995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343296"/>
        <c:crosses val="autoZero"/>
        <c:auto val="1"/>
        <c:lblAlgn val="ctr"/>
        <c:lblOffset val="100"/>
        <c:noMultiLvlLbl val="0"/>
      </c:catAx>
      <c:valAx>
        <c:axId val="2045343296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55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795337</xdr:colOff>
      <xdr:row>27</xdr:row>
      <xdr:rowOff>28575</xdr:rowOff>
    </xdr:from>
    <xdr:to>
      <xdr:col>8</xdr:col>
      <xdr:colOff>138112</xdr:colOff>
      <xdr:row>46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C1C529-D7E5-4EC0-AFED-D456D58C2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5703125" customWidth="1"/>
    <col min="2" max="2" width="15.28515625" customWidth="1"/>
    <col min="3" max="3" width="15.5703125" customWidth="1"/>
    <col min="4" max="4" width="15.85546875" bestFit="1" customWidth="1"/>
    <col min="5" max="5" width="17.140625" customWidth="1"/>
    <col min="6" max="6" width="17.28515625" customWidth="1"/>
    <col min="7" max="7" width="10.85546875" customWidth="1"/>
    <col min="8" max="9" width="17.28515625" customWidth="1"/>
    <col min="10" max="10" width="16.7109375" customWidth="1"/>
    <col min="11" max="11" width="15" customWidth="1"/>
    <col min="12" max="12" width="15.85546875" customWidth="1"/>
    <col min="13" max="13" width="15" customWidth="1"/>
  </cols>
  <sheetData>
    <row r="1" spans="1:13" ht="60" x14ac:dyDescent="0.25">
      <c r="A1" s="12" t="s">
        <v>4</v>
      </c>
      <c r="B1" s="12" t="s">
        <v>2</v>
      </c>
      <c r="C1" s="12" t="s">
        <v>3</v>
      </c>
      <c r="D1" s="6" t="s">
        <v>1</v>
      </c>
      <c r="E1" s="12" t="s">
        <v>6</v>
      </c>
      <c r="F1" s="12" t="s">
        <v>7</v>
      </c>
      <c r="G1" s="12" t="s">
        <v>5</v>
      </c>
      <c r="H1" s="13" t="s">
        <v>9</v>
      </c>
      <c r="I1" s="12" t="s">
        <v>8</v>
      </c>
      <c r="J1" s="13" t="s">
        <v>12</v>
      </c>
      <c r="K1" s="13" t="s">
        <v>10</v>
      </c>
      <c r="L1" s="13" t="s">
        <v>11</v>
      </c>
      <c r="M1" s="13" t="s">
        <v>13</v>
      </c>
    </row>
    <row r="2" spans="1:13" x14ac:dyDescent="0.25">
      <c r="A2" s="8">
        <v>0</v>
      </c>
      <c r="B2" s="11">
        <v>28080</v>
      </c>
      <c r="C2" s="4">
        <v>33660</v>
      </c>
      <c r="D2" s="9">
        <v>37400</v>
      </c>
      <c r="F2" s="1">
        <f t="shared" ref="F2:F22" si="0">-C2+D2</f>
        <v>3740</v>
      </c>
      <c r="G2" s="10">
        <v>25</v>
      </c>
      <c r="H2" s="9">
        <v>37500</v>
      </c>
      <c r="J2" s="5">
        <f t="shared" ref="J2:J22" si="1">H2-D2</f>
        <v>100</v>
      </c>
      <c r="K2" s="14">
        <f>H2</f>
        <v>37500</v>
      </c>
      <c r="L2" s="1">
        <f>((H2-D2)*G2)</f>
        <v>2500</v>
      </c>
      <c r="M2" s="5">
        <f>(H2-D2)</f>
        <v>100</v>
      </c>
    </row>
    <row r="3" spans="1:13" x14ac:dyDescent="0.25">
      <c r="A3" s="8">
        <v>1</v>
      </c>
      <c r="B3" s="11">
        <v>28690</v>
      </c>
      <c r="C3" s="4">
        <v>34390</v>
      </c>
      <c r="D3" s="9">
        <v>38100</v>
      </c>
      <c r="E3" s="5">
        <f t="shared" ref="E3:E22" si="2">D3-D2</f>
        <v>700</v>
      </c>
      <c r="F3" s="1">
        <f t="shared" si="0"/>
        <v>3710</v>
      </c>
      <c r="G3" s="10">
        <v>21</v>
      </c>
      <c r="H3" s="9">
        <f>H2+1000</f>
        <v>38500</v>
      </c>
      <c r="I3" s="5">
        <f t="shared" ref="I3:I22" si="3">H3-H2</f>
        <v>1000</v>
      </c>
      <c r="J3" s="5">
        <f t="shared" si="1"/>
        <v>400</v>
      </c>
      <c r="K3" s="14">
        <f t="shared" ref="K3:K6" si="4">H3</f>
        <v>38500</v>
      </c>
      <c r="L3" s="1">
        <f t="shared" ref="L3:L22" si="5">((H3-D3)*G3)</f>
        <v>8400</v>
      </c>
      <c r="M3" s="5">
        <f>(H3-D3)</f>
        <v>400</v>
      </c>
    </row>
    <row r="4" spans="1:13" x14ac:dyDescent="0.25">
      <c r="A4" s="8">
        <v>2</v>
      </c>
      <c r="B4" s="11">
        <v>29290</v>
      </c>
      <c r="C4" s="4">
        <v>35100</v>
      </c>
      <c r="D4" s="9">
        <v>38800</v>
      </c>
      <c r="E4" s="5">
        <f t="shared" si="2"/>
        <v>700</v>
      </c>
      <c r="F4" s="1">
        <f t="shared" si="0"/>
        <v>3700</v>
      </c>
      <c r="G4" s="10">
        <v>16</v>
      </c>
      <c r="H4" s="9">
        <f>H3+900</f>
        <v>39400</v>
      </c>
      <c r="I4" s="5">
        <f t="shared" si="3"/>
        <v>900</v>
      </c>
      <c r="J4" s="5">
        <f t="shared" si="1"/>
        <v>600</v>
      </c>
      <c r="K4" s="14">
        <f t="shared" si="4"/>
        <v>39400</v>
      </c>
      <c r="L4" s="1">
        <f t="shared" si="5"/>
        <v>9600</v>
      </c>
      <c r="M4" s="5">
        <f t="shared" ref="M4:M22" si="6">(H4-D4)</f>
        <v>600</v>
      </c>
    </row>
    <row r="5" spans="1:13" x14ac:dyDescent="0.25">
      <c r="A5" s="8">
        <v>3</v>
      </c>
      <c r="B5" s="11">
        <v>29890</v>
      </c>
      <c r="C5" s="4">
        <v>35830</v>
      </c>
      <c r="D5" s="9">
        <v>39500</v>
      </c>
      <c r="E5" s="5">
        <f t="shared" si="2"/>
        <v>700</v>
      </c>
      <c r="F5" s="1">
        <f t="shared" si="0"/>
        <v>3670</v>
      </c>
      <c r="G5" s="10">
        <v>14</v>
      </c>
      <c r="H5" s="9">
        <f>H4+800</f>
        <v>40200</v>
      </c>
      <c r="I5" s="5">
        <f t="shared" si="3"/>
        <v>800</v>
      </c>
      <c r="J5" s="5">
        <f t="shared" si="1"/>
        <v>700</v>
      </c>
      <c r="K5" s="14">
        <f t="shared" si="4"/>
        <v>40200</v>
      </c>
      <c r="L5" s="1">
        <f t="shared" si="5"/>
        <v>9800</v>
      </c>
      <c r="M5" s="5">
        <f t="shared" si="6"/>
        <v>700</v>
      </c>
    </row>
    <row r="6" spans="1:13" x14ac:dyDescent="0.25">
      <c r="A6" s="8">
        <v>4</v>
      </c>
      <c r="B6" s="11">
        <v>31170</v>
      </c>
      <c r="C6" s="4">
        <v>37350</v>
      </c>
      <c r="D6" s="9">
        <v>40200</v>
      </c>
      <c r="E6" s="5">
        <f t="shared" si="2"/>
        <v>700</v>
      </c>
      <c r="F6" s="1">
        <f t="shared" si="0"/>
        <v>2850</v>
      </c>
      <c r="G6" s="10">
        <v>12</v>
      </c>
      <c r="H6" s="9">
        <f>H5+700</f>
        <v>40900</v>
      </c>
      <c r="I6" s="5">
        <f t="shared" si="3"/>
        <v>700</v>
      </c>
      <c r="J6" s="5">
        <f t="shared" si="1"/>
        <v>700</v>
      </c>
      <c r="K6" s="14">
        <f t="shared" si="4"/>
        <v>40900</v>
      </c>
      <c r="L6" s="1">
        <f t="shared" si="5"/>
        <v>8400</v>
      </c>
      <c r="M6" s="5">
        <f t="shared" si="6"/>
        <v>700</v>
      </c>
    </row>
    <row r="7" spans="1:13" x14ac:dyDescent="0.25">
      <c r="A7" s="8">
        <v>5</v>
      </c>
      <c r="B7" s="11">
        <v>32440</v>
      </c>
      <c r="C7" s="4">
        <v>38880</v>
      </c>
      <c r="D7" s="9">
        <v>40900</v>
      </c>
      <c r="E7" s="5">
        <f t="shared" si="2"/>
        <v>700</v>
      </c>
      <c r="F7" s="1">
        <f t="shared" si="0"/>
        <v>2020</v>
      </c>
      <c r="G7" s="10">
        <v>10</v>
      </c>
      <c r="H7" s="9">
        <f>H6+3500</f>
        <v>44400</v>
      </c>
      <c r="I7" s="5">
        <f t="shared" si="3"/>
        <v>3500</v>
      </c>
      <c r="J7" s="5">
        <f t="shared" si="1"/>
        <v>3500</v>
      </c>
      <c r="K7" s="14">
        <f t="shared" ref="K7:K22" si="7">H7-H6+500+K6</f>
        <v>44900</v>
      </c>
      <c r="L7" s="1">
        <f t="shared" si="5"/>
        <v>35000</v>
      </c>
      <c r="M7" s="5">
        <f t="shared" si="6"/>
        <v>3500</v>
      </c>
    </row>
    <row r="8" spans="1:13" x14ac:dyDescent="0.25">
      <c r="A8" s="8">
        <v>6</v>
      </c>
      <c r="B8" s="11">
        <v>33720</v>
      </c>
      <c r="C8" s="4">
        <v>40410</v>
      </c>
      <c r="D8" s="9">
        <v>41600</v>
      </c>
      <c r="E8" s="5">
        <f t="shared" si="2"/>
        <v>700</v>
      </c>
      <c r="F8" s="1">
        <f t="shared" si="0"/>
        <v>1190</v>
      </c>
      <c r="G8" s="10">
        <v>7</v>
      </c>
      <c r="H8" s="9">
        <f>H7+600</f>
        <v>45000</v>
      </c>
      <c r="I8" s="5">
        <f t="shared" si="3"/>
        <v>600</v>
      </c>
      <c r="J8" s="5">
        <f t="shared" si="1"/>
        <v>3400</v>
      </c>
      <c r="K8" s="14">
        <f t="shared" si="7"/>
        <v>46000</v>
      </c>
      <c r="L8" s="1">
        <f>((H8-D8)*G8)</f>
        <v>23800</v>
      </c>
      <c r="M8" s="5">
        <f t="shared" si="6"/>
        <v>3400</v>
      </c>
    </row>
    <row r="9" spans="1:13" x14ac:dyDescent="0.25">
      <c r="A9" s="8">
        <v>7</v>
      </c>
      <c r="B9" s="11">
        <v>34900</v>
      </c>
      <c r="C9" s="4">
        <v>41830</v>
      </c>
      <c r="D9" s="9">
        <v>42300</v>
      </c>
      <c r="E9" s="5">
        <f t="shared" si="2"/>
        <v>700</v>
      </c>
      <c r="F9" s="1">
        <f t="shared" si="0"/>
        <v>470</v>
      </c>
      <c r="G9" s="10">
        <v>7</v>
      </c>
      <c r="H9" s="9">
        <f t="shared" ref="H9:H14" si="8">H8+600</f>
        <v>45600</v>
      </c>
      <c r="I9" s="5">
        <f t="shared" si="3"/>
        <v>600</v>
      </c>
      <c r="J9" s="5">
        <f t="shared" si="1"/>
        <v>3300</v>
      </c>
      <c r="K9" s="14">
        <f t="shared" si="7"/>
        <v>47100</v>
      </c>
      <c r="L9" s="1">
        <f t="shared" si="5"/>
        <v>23100</v>
      </c>
      <c r="M9" s="5">
        <f t="shared" si="6"/>
        <v>3300</v>
      </c>
    </row>
    <row r="10" spans="1:13" x14ac:dyDescent="0.25">
      <c r="A10" s="8">
        <v>8</v>
      </c>
      <c r="B10" s="11">
        <v>36020</v>
      </c>
      <c r="C10" s="4">
        <v>43170</v>
      </c>
      <c r="D10" s="9">
        <v>43000</v>
      </c>
      <c r="E10" s="5">
        <f t="shared" si="2"/>
        <v>700</v>
      </c>
      <c r="F10" s="1">
        <f t="shared" si="0"/>
        <v>-170</v>
      </c>
      <c r="G10" s="10">
        <v>7</v>
      </c>
      <c r="H10" s="9">
        <f t="shared" si="8"/>
        <v>46200</v>
      </c>
      <c r="I10" s="5">
        <f t="shared" si="3"/>
        <v>600</v>
      </c>
      <c r="J10" s="5">
        <f t="shared" si="1"/>
        <v>3200</v>
      </c>
      <c r="K10" s="14">
        <f t="shared" si="7"/>
        <v>48200</v>
      </c>
      <c r="L10" s="1">
        <f t="shared" si="5"/>
        <v>22400</v>
      </c>
      <c r="M10" s="5">
        <f t="shared" si="6"/>
        <v>3200</v>
      </c>
    </row>
    <row r="11" spans="1:13" x14ac:dyDescent="0.25">
      <c r="A11" s="8">
        <v>9</v>
      </c>
      <c r="B11" s="11">
        <v>37080</v>
      </c>
      <c r="C11" s="4">
        <v>44440</v>
      </c>
      <c r="D11" s="9">
        <v>43700</v>
      </c>
      <c r="E11" s="5">
        <f t="shared" si="2"/>
        <v>700</v>
      </c>
      <c r="F11" s="1">
        <f t="shared" si="0"/>
        <v>-740</v>
      </c>
      <c r="G11" s="10">
        <v>6</v>
      </c>
      <c r="H11" s="9">
        <f t="shared" si="8"/>
        <v>46800</v>
      </c>
      <c r="I11" s="5">
        <f t="shared" si="3"/>
        <v>600</v>
      </c>
      <c r="J11" s="5">
        <f t="shared" si="1"/>
        <v>3100</v>
      </c>
      <c r="K11" s="14">
        <f t="shared" si="7"/>
        <v>49300</v>
      </c>
      <c r="L11" s="1">
        <f t="shared" si="5"/>
        <v>18600</v>
      </c>
      <c r="M11" s="5">
        <f t="shared" si="6"/>
        <v>3100</v>
      </c>
    </row>
    <row r="12" spans="1:13" x14ac:dyDescent="0.25">
      <c r="A12" s="8">
        <v>10</v>
      </c>
      <c r="B12" s="11">
        <v>38080</v>
      </c>
      <c r="C12" s="4">
        <v>45630</v>
      </c>
      <c r="D12" s="9">
        <v>44400</v>
      </c>
      <c r="E12" s="5">
        <f t="shared" si="2"/>
        <v>700</v>
      </c>
      <c r="F12" s="1">
        <f t="shared" si="0"/>
        <v>-1230</v>
      </c>
      <c r="G12" s="10">
        <v>6</v>
      </c>
      <c r="H12" s="9">
        <f t="shared" si="8"/>
        <v>47400</v>
      </c>
      <c r="I12" s="5">
        <f t="shared" si="3"/>
        <v>600</v>
      </c>
      <c r="J12" s="5">
        <f t="shared" si="1"/>
        <v>3000</v>
      </c>
      <c r="K12" s="14">
        <f t="shared" si="7"/>
        <v>50400</v>
      </c>
      <c r="L12" s="1">
        <f t="shared" si="5"/>
        <v>18000</v>
      </c>
      <c r="M12" s="5">
        <f t="shared" si="6"/>
        <v>3000</v>
      </c>
    </row>
    <row r="13" spans="1:13" x14ac:dyDescent="0.25">
      <c r="A13" s="8">
        <v>11</v>
      </c>
      <c r="B13" s="11">
        <v>39020</v>
      </c>
      <c r="C13" s="4">
        <v>46770</v>
      </c>
      <c r="D13" s="9">
        <v>45100</v>
      </c>
      <c r="E13" s="5">
        <f t="shared" si="2"/>
        <v>700</v>
      </c>
      <c r="F13" s="1">
        <f t="shared" si="0"/>
        <v>-1670</v>
      </c>
      <c r="G13" s="10">
        <v>6</v>
      </c>
      <c r="H13" s="9">
        <f t="shared" si="8"/>
        <v>48000</v>
      </c>
      <c r="I13" s="5">
        <f t="shared" si="3"/>
        <v>600</v>
      </c>
      <c r="J13" s="5">
        <f t="shared" si="1"/>
        <v>2900</v>
      </c>
      <c r="K13" s="14">
        <f t="shared" si="7"/>
        <v>51500</v>
      </c>
      <c r="L13" s="1">
        <f t="shared" si="5"/>
        <v>17400</v>
      </c>
      <c r="M13" s="5">
        <f t="shared" si="6"/>
        <v>2900</v>
      </c>
    </row>
    <row r="14" spans="1:13" x14ac:dyDescent="0.25">
      <c r="A14" s="8">
        <v>12</v>
      </c>
      <c r="B14" s="11">
        <v>39930</v>
      </c>
      <c r="C14" s="4">
        <v>47850</v>
      </c>
      <c r="D14" s="9">
        <v>45700</v>
      </c>
      <c r="E14" s="5">
        <f t="shared" si="2"/>
        <v>600</v>
      </c>
      <c r="F14" s="1">
        <f t="shared" si="0"/>
        <v>-2150</v>
      </c>
      <c r="G14" s="10">
        <v>6</v>
      </c>
      <c r="H14" s="9">
        <f t="shared" si="8"/>
        <v>48600</v>
      </c>
      <c r="I14" s="5">
        <f t="shared" si="3"/>
        <v>600</v>
      </c>
      <c r="J14" s="5">
        <f t="shared" si="1"/>
        <v>2900</v>
      </c>
      <c r="K14" s="14">
        <f t="shared" si="7"/>
        <v>52600</v>
      </c>
      <c r="L14" s="1">
        <f t="shared" si="5"/>
        <v>17400</v>
      </c>
      <c r="M14" s="5">
        <f t="shared" si="6"/>
        <v>2900</v>
      </c>
    </row>
    <row r="15" spans="1:13" x14ac:dyDescent="0.25">
      <c r="A15" s="8">
        <v>13</v>
      </c>
      <c r="B15" s="11">
        <v>40760</v>
      </c>
      <c r="C15" s="4">
        <v>48850</v>
      </c>
      <c r="D15" s="9">
        <v>46300</v>
      </c>
      <c r="E15" s="5">
        <f t="shared" si="2"/>
        <v>600</v>
      </c>
      <c r="F15" s="1">
        <f t="shared" si="0"/>
        <v>-2550</v>
      </c>
      <c r="G15" s="10">
        <v>6</v>
      </c>
      <c r="H15" s="9">
        <f t="shared" ref="H15:H16" si="9">H14+600</f>
        <v>49200</v>
      </c>
      <c r="I15" s="5">
        <f t="shared" si="3"/>
        <v>600</v>
      </c>
      <c r="J15" s="5">
        <f t="shared" si="1"/>
        <v>2900</v>
      </c>
      <c r="K15" s="14">
        <f t="shared" si="7"/>
        <v>53700</v>
      </c>
      <c r="L15" s="1">
        <f t="shared" si="5"/>
        <v>17400</v>
      </c>
      <c r="M15" s="5">
        <f t="shared" si="6"/>
        <v>2900</v>
      </c>
    </row>
    <row r="16" spans="1:13" x14ac:dyDescent="0.25">
      <c r="A16" s="8">
        <v>14</v>
      </c>
      <c r="B16" s="11">
        <v>41560</v>
      </c>
      <c r="C16" s="4">
        <v>49810</v>
      </c>
      <c r="D16" s="9">
        <v>46800</v>
      </c>
      <c r="E16" s="5">
        <f t="shared" si="2"/>
        <v>500</v>
      </c>
      <c r="F16" s="1">
        <f t="shared" si="0"/>
        <v>-3010</v>
      </c>
      <c r="G16" s="10">
        <v>4</v>
      </c>
      <c r="H16" s="9">
        <f t="shared" si="9"/>
        <v>49800</v>
      </c>
      <c r="I16" s="5">
        <f t="shared" si="3"/>
        <v>600</v>
      </c>
      <c r="J16" s="5">
        <f t="shared" si="1"/>
        <v>3000</v>
      </c>
      <c r="K16" s="14">
        <f t="shared" si="7"/>
        <v>54800</v>
      </c>
      <c r="L16" s="1">
        <f t="shared" si="5"/>
        <v>12000</v>
      </c>
      <c r="M16" s="5">
        <f t="shared" si="6"/>
        <v>3000</v>
      </c>
    </row>
    <row r="17" spans="1:13" x14ac:dyDescent="0.25">
      <c r="A17" s="8">
        <v>15</v>
      </c>
      <c r="B17" s="11">
        <v>42310</v>
      </c>
      <c r="C17" s="4">
        <v>50710</v>
      </c>
      <c r="D17" s="9">
        <v>47300</v>
      </c>
      <c r="E17" s="5">
        <f t="shared" si="2"/>
        <v>500</v>
      </c>
      <c r="F17" s="1">
        <f t="shared" si="0"/>
        <v>-3410</v>
      </c>
      <c r="G17" s="10">
        <v>4</v>
      </c>
      <c r="H17" s="9">
        <f>C17</f>
        <v>50710</v>
      </c>
      <c r="I17" s="5">
        <f t="shared" si="3"/>
        <v>910</v>
      </c>
      <c r="J17" s="5">
        <f t="shared" si="1"/>
        <v>3410</v>
      </c>
      <c r="K17" s="14">
        <f t="shared" si="7"/>
        <v>56210</v>
      </c>
      <c r="L17" s="1">
        <f t="shared" si="5"/>
        <v>13640</v>
      </c>
      <c r="M17" s="5">
        <f t="shared" si="6"/>
        <v>3410</v>
      </c>
    </row>
    <row r="18" spans="1:13" x14ac:dyDescent="0.25">
      <c r="A18" s="8">
        <v>16</v>
      </c>
      <c r="B18" s="11">
        <v>43030</v>
      </c>
      <c r="C18" s="4">
        <v>51570</v>
      </c>
      <c r="D18" s="9">
        <v>47800</v>
      </c>
      <c r="E18" s="5">
        <f t="shared" si="2"/>
        <v>500</v>
      </c>
      <c r="F18" s="1">
        <f t="shared" si="0"/>
        <v>-3770</v>
      </c>
      <c r="G18" s="10">
        <v>4</v>
      </c>
      <c r="H18" s="9">
        <f>C18</f>
        <v>51570</v>
      </c>
      <c r="I18" s="5">
        <f t="shared" si="3"/>
        <v>860</v>
      </c>
      <c r="J18" s="5">
        <f t="shared" si="1"/>
        <v>3770</v>
      </c>
      <c r="K18" s="14">
        <f t="shared" si="7"/>
        <v>57570</v>
      </c>
      <c r="L18" s="1">
        <f t="shared" si="5"/>
        <v>15080</v>
      </c>
      <c r="M18" s="5">
        <f t="shared" si="6"/>
        <v>3770</v>
      </c>
    </row>
    <row r="19" spans="1:13" x14ac:dyDescent="0.25">
      <c r="A19" s="8">
        <v>17</v>
      </c>
      <c r="B19" s="11">
        <v>43700</v>
      </c>
      <c r="C19" s="4">
        <v>52370</v>
      </c>
      <c r="D19" s="9">
        <v>48300</v>
      </c>
      <c r="E19" s="5">
        <f t="shared" si="2"/>
        <v>500</v>
      </c>
      <c r="F19" s="1">
        <f t="shared" si="0"/>
        <v>-4070</v>
      </c>
      <c r="G19" s="10">
        <v>4</v>
      </c>
      <c r="H19" s="9">
        <f t="shared" ref="H19:H22" si="10">C19</f>
        <v>52370</v>
      </c>
      <c r="I19" s="5">
        <f t="shared" si="3"/>
        <v>800</v>
      </c>
      <c r="J19" s="5">
        <f t="shared" si="1"/>
        <v>4070</v>
      </c>
      <c r="K19" s="14">
        <f t="shared" si="7"/>
        <v>58870</v>
      </c>
      <c r="L19" s="1">
        <f t="shared" si="5"/>
        <v>16280</v>
      </c>
      <c r="M19" s="5">
        <f t="shared" si="6"/>
        <v>4070</v>
      </c>
    </row>
    <row r="20" spans="1:13" x14ac:dyDescent="0.25">
      <c r="A20" s="8">
        <v>18</v>
      </c>
      <c r="B20" s="11">
        <v>44340</v>
      </c>
      <c r="C20" s="4">
        <v>53140</v>
      </c>
      <c r="D20" s="9">
        <v>48800</v>
      </c>
      <c r="E20" s="5">
        <f t="shared" si="2"/>
        <v>500</v>
      </c>
      <c r="F20" s="1">
        <f t="shared" si="0"/>
        <v>-4340</v>
      </c>
      <c r="G20" s="10">
        <v>4</v>
      </c>
      <c r="H20" s="9">
        <f t="shared" si="10"/>
        <v>53140</v>
      </c>
      <c r="I20" s="5">
        <f t="shared" si="3"/>
        <v>770</v>
      </c>
      <c r="J20" s="5">
        <f t="shared" si="1"/>
        <v>4340</v>
      </c>
      <c r="K20" s="14">
        <f t="shared" si="7"/>
        <v>60140</v>
      </c>
      <c r="L20" s="1">
        <f t="shared" si="5"/>
        <v>17360</v>
      </c>
      <c r="M20" s="5">
        <f t="shared" si="6"/>
        <v>4340</v>
      </c>
    </row>
    <row r="21" spans="1:13" x14ac:dyDescent="0.25">
      <c r="A21" s="8">
        <v>19</v>
      </c>
      <c r="B21" s="11">
        <v>44940</v>
      </c>
      <c r="C21" s="4">
        <v>53860</v>
      </c>
      <c r="D21" s="9">
        <v>49300</v>
      </c>
      <c r="E21" s="5">
        <f t="shared" si="2"/>
        <v>500</v>
      </c>
      <c r="F21" s="1">
        <f t="shared" si="0"/>
        <v>-4560</v>
      </c>
      <c r="G21" s="10">
        <v>4</v>
      </c>
      <c r="H21" s="9">
        <f t="shared" si="10"/>
        <v>53860</v>
      </c>
      <c r="I21" s="5">
        <f t="shared" si="3"/>
        <v>720</v>
      </c>
      <c r="J21" s="5">
        <f t="shared" si="1"/>
        <v>4560</v>
      </c>
      <c r="K21" s="14">
        <f t="shared" si="7"/>
        <v>61360</v>
      </c>
      <c r="L21" s="1">
        <f t="shared" si="5"/>
        <v>18240</v>
      </c>
      <c r="M21" s="5">
        <f t="shared" si="6"/>
        <v>4560</v>
      </c>
    </row>
    <row r="22" spans="1:13" x14ac:dyDescent="0.25">
      <c r="A22" s="8" t="s">
        <v>0</v>
      </c>
      <c r="B22" s="11">
        <v>45510</v>
      </c>
      <c r="C22" s="4">
        <v>54540</v>
      </c>
      <c r="D22" s="9">
        <v>49800</v>
      </c>
      <c r="E22" s="5">
        <f t="shared" si="2"/>
        <v>500</v>
      </c>
      <c r="F22" s="1">
        <f t="shared" si="0"/>
        <v>-4740</v>
      </c>
      <c r="G22" s="10">
        <v>32</v>
      </c>
      <c r="H22" s="9">
        <f t="shared" si="10"/>
        <v>54540</v>
      </c>
      <c r="I22" s="5">
        <f t="shared" si="3"/>
        <v>680</v>
      </c>
      <c r="J22" s="5">
        <f t="shared" si="1"/>
        <v>4740</v>
      </c>
      <c r="K22" s="14">
        <f t="shared" si="7"/>
        <v>62540</v>
      </c>
      <c r="L22" s="1">
        <f t="shared" si="5"/>
        <v>151680</v>
      </c>
      <c r="M22" s="5">
        <f t="shared" si="6"/>
        <v>4740</v>
      </c>
    </row>
    <row r="23" spans="1:13" ht="15.75" thickBot="1" x14ac:dyDescent="0.3">
      <c r="E23" s="5">
        <v>300</v>
      </c>
      <c r="G23" s="7">
        <f>SUM(G2:G22)</f>
        <v>205</v>
      </c>
      <c r="I23" s="5">
        <v>300</v>
      </c>
      <c r="L23" s="3">
        <f>SUM(L2:L22)</f>
        <v>476080</v>
      </c>
      <c r="M23" s="15"/>
    </row>
    <row r="24" spans="1:13" ht="15.75" thickTop="1" x14ac:dyDescent="0.25">
      <c r="M24" s="16"/>
    </row>
    <row r="25" spans="1:13" x14ac:dyDescent="0.25">
      <c r="G25" s="2"/>
      <c r="L25" s="17" t="s">
        <v>14</v>
      </c>
      <c r="M25" s="5">
        <f>SUMPRODUCT(M7:M22,G7:G22)/SUM(G7:G22)</f>
        <v>3738.2905982905982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</dc:creator>
  <cp:lastModifiedBy>Culbertson, DeEtta</cp:lastModifiedBy>
  <dcterms:created xsi:type="dcterms:W3CDTF">2019-06-23T13:11:42Z</dcterms:created>
  <dcterms:modified xsi:type="dcterms:W3CDTF">2019-07-30T13:12:11Z</dcterms:modified>
</cp:coreProperties>
</file>